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ext-lkhare\Downloads\"/>
    </mc:Choice>
  </mc:AlternateContent>
  <xr:revisionPtr revIDLastSave="0" documentId="8_{106A0A0A-ED49-48DD-AEC3-8648E565A675}" xr6:coauthVersionLast="47" xr6:coauthVersionMax="47" xr10:uidLastSave="{00000000-0000-0000-0000-000000000000}"/>
  <workbookProtection workbookAlgorithmName="SHA-512" workbookHashValue="cSpGrsmp8uxknRnSNqEflX5j7niju5MSXjZyaA2Qr3aDGqEXig/ATsWlM9AQeZWwdlik//2hmXMzzKal1VjKrw==" workbookSaltValue="uEB/uizwEFLt+ns/3LOsFA==" workbookSpinCount="100000" lockStructure="1"/>
  <bookViews>
    <workbookView xWindow="22932" yWindow="-1716" windowWidth="30936" windowHeight="16896" activeTab="1" xr2:uid="{00000000-000D-0000-FFFF-FFFF00000000}"/>
  </bookViews>
  <sheets>
    <sheet name="Instructions" sheetId="2" r:id="rId1"/>
    <sheet name="Reimbursement Form" sheetId="1" r:id="rId2"/>
  </sheets>
  <definedNames>
    <definedName name="_xlnm.Print_Area" localSheetId="1">'Reimbursement Form'!$A$1:$K$78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1" l="1"/>
  <c r="K29" i="1" l="1"/>
  <c r="J32" i="1"/>
  <c r="J33" i="1" s="1"/>
  <c r="I32" i="1"/>
  <c r="I33" i="1" s="1"/>
  <c r="H32" i="1"/>
  <c r="H33" i="1" s="1"/>
  <c r="G32" i="1"/>
  <c r="G33" i="1" s="1"/>
  <c r="F32" i="1"/>
  <c r="F33" i="1" s="1"/>
  <c r="E32" i="1"/>
  <c r="E33" i="1" s="1"/>
  <c r="D32" i="1"/>
  <c r="D33" i="1" s="1"/>
  <c r="K33" i="1" l="1"/>
  <c r="E12" i="1"/>
  <c r="F12" i="1" s="1"/>
  <c r="G12" i="1" s="1"/>
  <c r="H12" i="1" s="1"/>
  <c r="I12" i="1" s="1"/>
  <c r="J12" i="1" s="1"/>
  <c r="E25" i="1" l="1"/>
  <c r="F25" i="1"/>
  <c r="G25" i="1"/>
  <c r="H25" i="1"/>
  <c r="I25" i="1"/>
  <c r="J25" i="1"/>
  <c r="D42" i="1"/>
  <c r="E20" i="1" l="1"/>
  <c r="E45" i="1" s="1"/>
  <c r="F20" i="1"/>
  <c r="F46" i="1" s="1"/>
  <c r="G20" i="1"/>
  <c r="G45" i="1" s="1"/>
  <c r="H20" i="1"/>
  <c r="H45" i="1" s="1"/>
  <c r="I20" i="1"/>
  <c r="I45" i="1" s="1"/>
  <c r="J20" i="1"/>
  <c r="J46" i="1" s="1"/>
  <c r="E26" i="1"/>
  <c r="F26" i="1"/>
  <c r="G26" i="1"/>
  <c r="H26" i="1"/>
  <c r="I26" i="1"/>
  <c r="J26" i="1"/>
  <c r="E38" i="1"/>
  <c r="F38" i="1"/>
  <c r="G38" i="1"/>
  <c r="H38" i="1"/>
  <c r="I38" i="1"/>
  <c r="J38" i="1"/>
  <c r="E49" i="1"/>
  <c r="F49" i="1"/>
  <c r="G49" i="1"/>
  <c r="H49" i="1"/>
  <c r="I49" i="1"/>
  <c r="J49" i="1"/>
  <c r="E50" i="1"/>
  <c r="F50" i="1"/>
  <c r="G50" i="1"/>
  <c r="H50" i="1"/>
  <c r="I50" i="1"/>
  <c r="J50" i="1"/>
  <c r="E41" i="1"/>
  <c r="F41" i="1"/>
  <c r="G41" i="1"/>
  <c r="H41" i="1"/>
  <c r="I41" i="1"/>
  <c r="J41" i="1"/>
  <c r="E42" i="1"/>
  <c r="F42" i="1"/>
  <c r="G42" i="1"/>
  <c r="H42" i="1"/>
  <c r="I42" i="1"/>
  <c r="J42" i="1"/>
  <c r="E43" i="1"/>
  <c r="F43" i="1"/>
  <c r="G43" i="1"/>
  <c r="H43" i="1"/>
  <c r="I43" i="1"/>
  <c r="J43" i="1"/>
  <c r="E44" i="1"/>
  <c r="F44" i="1"/>
  <c r="G44" i="1"/>
  <c r="H44" i="1"/>
  <c r="I44" i="1"/>
  <c r="J44" i="1"/>
  <c r="D26" i="1"/>
  <c r="F45" i="1" l="1"/>
  <c r="E46" i="1"/>
  <c r="G46" i="1"/>
  <c r="I46" i="1"/>
  <c r="H46" i="1"/>
  <c r="J45" i="1"/>
  <c r="D38" i="1"/>
  <c r="D43" i="1"/>
  <c r="F39" i="1" l="1"/>
  <c r="D13" i="1"/>
  <c r="D50" i="1" l="1"/>
  <c r="F48" i="1"/>
  <c r="E48" i="1"/>
  <c r="I53" i="1" l="1"/>
  <c r="E53" i="1"/>
  <c r="G53" i="1"/>
  <c r="J53" i="1"/>
  <c r="F53" i="1"/>
  <c r="H53" i="1"/>
  <c r="G52" i="1"/>
  <c r="G57" i="1" s="1"/>
  <c r="G60" i="1" s="1"/>
  <c r="J52" i="1"/>
  <c r="E52" i="1"/>
  <c r="H52" i="1"/>
  <c r="I52" i="1"/>
  <c r="F52" i="1"/>
  <c r="D52" i="1"/>
  <c r="J57" i="1" l="1"/>
  <c r="J60" i="1" s="1"/>
  <c r="E57" i="1"/>
  <c r="E60" i="1" s="1"/>
  <c r="F57" i="1"/>
  <c r="F60" i="1" s="1"/>
  <c r="I57" i="1"/>
  <c r="I60" i="1" s="1"/>
  <c r="H57" i="1"/>
  <c r="H60" i="1" s="1"/>
  <c r="D49" i="1"/>
  <c r="D53" i="1" l="1"/>
  <c r="D41" i="1"/>
  <c r="D48" i="1"/>
  <c r="G48" i="1"/>
  <c r="H48" i="1"/>
  <c r="F55" i="1" l="1"/>
  <c r="G55" i="1"/>
  <c r="E55" i="1"/>
  <c r="J55" i="1"/>
  <c r="I55" i="1"/>
  <c r="H55" i="1"/>
  <c r="F54" i="1"/>
  <c r="G54" i="1"/>
  <c r="I54" i="1"/>
  <c r="E54" i="1"/>
  <c r="J54" i="1"/>
  <c r="H54" i="1"/>
  <c r="I51" i="1"/>
  <c r="E51" i="1"/>
  <c r="F51" i="1"/>
  <c r="H51" i="1"/>
  <c r="G51" i="1"/>
  <c r="J51" i="1"/>
  <c r="D54" i="1"/>
  <c r="D20" i="1"/>
  <c r="G58" i="1" l="1"/>
  <c r="F56" i="1"/>
  <c r="F59" i="1" s="1"/>
  <c r="J58" i="1"/>
  <c r="F58" i="1"/>
  <c r="J56" i="1"/>
  <c r="J59" i="1" s="1"/>
  <c r="G56" i="1"/>
  <c r="G59" i="1" s="1"/>
  <c r="I56" i="1"/>
  <c r="I59" i="1" s="1"/>
  <c r="I58" i="1"/>
  <c r="I61" i="1" s="1"/>
  <c r="H58" i="1"/>
  <c r="H56" i="1"/>
  <c r="H59" i="1" s="1"/>
  <c r="E58" i="1"/>
  <c r="E61" i="1" s="1"/>
  <c r="E56" i="1"/>
  <c r="E59" i="1" s="1"/>
  <c r="D46" i="1"/>
  <c r="D55" i="1" s="1"/>
  <c r="D45" i="1"/>
  <c r="D51" i="1" s="1"/>
  <c r="K62" i="1"/>
  <c r="K25" i="1"/>
  <c r="K36" i="1"/>
  <c r="K37" i="1"/>
  <c r="I63" i="1" l="1"/>
  <c r="E63" i="1"/>
  <c r="H61" i="1"/>
  <c r="H63" i="1" s="1"/>
  <c r="F61" i="1"/>
  <c r="F63" i="1" s="1"/>
  <c r="J61" i="1"/>
  <c r="J63" i="1" s="1"/>
  <c r="G61" i="1"/>
  <c r="G63" i="1" s="1"/>
  <c r="C36" i="1"/>
  <c r="D44" i="1" s="1"/>
  <c r="D57" i="1" l="1"/>
  <c r="D60" i="1" s="1"/>
  <c r="D58" i="1"/>
  <c r="D61" i="1" s="1"/>
  <c r="D56" i="1"/>
  <c r="D59" i="1" s="1"/>
  <c r="D63" i="1" l="1"/>
  <c r="K38" i="1"/>
  <c r="K26" i="1"/>
  <c r="K20" i="1"/>
  <c r="K60" i="1"/>
  <c r="K59" i="1" l="1"/>
  <c r="K61" i="1"/>
  <c r="K63" i="1"/>
  <c r="K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P. Snow</author>
  </authors>
  <commentList>
    <comment ref="A12" authorId="0" shapeId="0" xr:uid="{00000000-0006-0000-0100-000001000000}">
      <text>
        <r>
          <rPr>
            <sz val="9"/>
            <color indexed="81"/>
            <rFont val="Tahoma"/>
            <family val="2"/>
          </rPr>
          <t>Please enter the date of the Sunday at the start of the week.
e.g. 6/18/17.</t>
        </r>
      </text>
    </comment>
    <comment ref="A15" authorId="0" shapeId="0" xr:uid="{00000000-0006-0000-0100-000002000000}">
      <text>
        <r>
          <rPr>
            <sz val="9"/>
            <color indexed="81"/>
            <rFont val="Tahoma"/>
            <family val="2"/>
          </rPr>
          <t xml:space="preserve">Please insert times as formatted in one of the examples below:
1:00 PM
1 PM
13:00
</t>
        </r>
      </text>
    </comment>
    <comment ref="A16" authorId="0" shapeId="0" xr:uid="{00000000-0006-0000-0100-000003000000}">
      <text>
        <r>
          <rPr>
            <sz val="9"/>
            <color indexed="81"/>
            <rFont val="Tahoma"/>
            <family val="2"/>
          </rPr>
          <t>This is any time in between the start and end of work day spent away from work, such as lunch or running errands,
e.g. 1.5.</t>
        </r>
      </text>
    </comment>
    <comment ref="A17" authorId="0" shapeId="0" xr:uid="{00000000-0006-0000-0100-000004000000}">
      <text>
        <r>
          <rPr>
            <sz val="9"/>
            <color indexed="81"/>
            <rFont val="Tahoma"/>
            <family val="2"/>
          </rPr>
          <t>Please insert times as formatted in one of the examples below:
1:00 PM
1 PM
13:00</t>
        </r>
      </text>
    </comment>
    <comment ref="A18" authorId="0" shapeId="0" xr:uid="{00000000-0006-0000-0100-000005000000}">
      <text>
        <r>
          <rPr>
            <sz val="9"/>
            <color indexed="81"/>
            <rFont val="Tahoma"/>
            <family val="2"/>
          </rPr>
          <t>Departure time is for beginning a trip.  It may not be needed every day. It is required for non-overnight trips.
This may be the same as the Start Workday time.
Please insert times as formatted in one of the examples below:
1:00 PM
1 PM
13:00</t>
        </r>
      </text>
    </comment>
    <comment ref="A19" authorId="0" shapeId="0" xr:uid="{00000000-0006-0000-0100-000006000000}">
      <text>
        <r>
          <rPr>
            <sz val="9"/>
            <color indexed="81"/>
            <rFont val="Tahoma"/>
            <family val="2"/>
          </rPr>
          <t>Return time is for the end of a trip.  It may not be needed every day. It is required for non-overnight trips.
This may be the same as the End Workday time.
Please insert times as formatted in one of the examples below:
1:00 PM
1 PM
13:00</t>
        </r>
      </text>
    </comment>
    <comment ref="A25" authorId="0" shapeId="0" xr:uid="{00000000-0006-0000-0100-000007000000}">
      <text>
        <r>
          <rPr>
            <sz val="9"/>
            <color indexed="81"/>
            <rFont val="Tahoma"/>
            <family val="2"/>
          </rPr>
          <t>This is the total miles traveled each day while traveling for work purposes.  This is not the total mileage on the car.</t>
        </r>
      </text>
    </comment>
    <comment ref="A32" authorId="0" shapeId="0" xr:uid="{C6856B3A-BA1F-40D0-9BB1-3DEE091850CE}">
      <text>
        <r>
          <rPr>
            <sz val="9"/>
            <color indexed="81"/>
            <rFont val="Tahoma"/>
            <family val="2"/>
          </rPr>
          <t>This is the total miles traveled each day while traveling for work purposes.  This is not the total mileage on the car.</t>
        </r>
      </text>
    </comment>
    <comment ref="A36" authorId="0" shapeId="0" xr:uid="{00000000-0006-0000-0100-000008000000}">
      <text>
        <r>
          <rPr>
            <sz val="9"/>
            <color indexed="81"/>
            <rFont val="Tahoma"/>
            <family val="2"/>
          </rPr>
          <t>This is the amount spent for an overnight stay for work.
If for some reason you had an overnight stay for work that did not cost anything, place an X in the corresponding lodging rate cell.</t>
        </r>
      </text>
    </comment>
    <comment ref="F39" authorId="0" shapeId="0" xr:uid="{00000000-0006-0000-0100-000009000000}">
      <text>
        <r>
          <rPr>
            <sz val="9"/>
            <color indexed="81"/>
            <rFont val="Tahoma"/>
            <family val="2"/>
          </rPr>
          <t>If '#######' is what is appearing, please enter a date into Sunday's date field.</t>
        </r>
      </text>
    </comment>
    <comment ref="A62" authorId="0" shapeId="0" xr:uid="{00000000-0006-0000-0100-00000A000000}">
      <text>
        <r>
          <rPr>
            <sz val="9"/>
            <color indexed="81"/>
            <rFont val="Tahoma"/>
            <family val="2"/>
          </rPr>
          <t>Other eligible expenses must show supporting documentation.
Examples of other eligible expenses are tolls and parking.</t>
        </r>
      </text>
    </comment>
  </commentList>
</comments>
</file>

<file path=xl/sharedStrings.xml><?xml version="1.0" encoding="utf-8"?>
<sst xmlns="http://schemas.openxmlformats.org/spreadsheetml/2006/main" count="115" uniqueCount="100">
  <si>
    <t>Sunday</t>
  </si>
  <si>
    <t>Monday</t>
  </si>
  <si>
    <t>Tuesday</t>
  </si>
  <si>
    <t>Wednesday</t>
  </si>
  <si>
    <t>Thursday</t>
  </si>
  <si>
    <t>Friday</t>
  </si>
  <si>
    <t>Saturday</t>
  </si>
  <si>
    <t>Date</t>
  </si>
  <si>
    <t>Departure Time</t>
  </si>
  <si>
    <t>Mileage for day</t>
  </si>
  <si>
    <t>Breakfast</t>
  </si>
  <si>
    <t>Lunch</t>
  </si>
  <si>
    <t>Dinner</t>
  </si>
  <si>
    <t>Total</t>
  </si>
  <si>
    <t>Totals</t>
  </si>
  <si>
    <t>Hours</t>
  </si>
  <si>
    <t>Reimbursement</t>
  </si>
  <si>
    <t>&gt;35 miles</t>
  </si>
  <si>
    <t>&gt;70 miles</t>
  </si>
  <si>
    <t>Lodging Rate</t>
  </si>
  <si>
    <t>Lodging Total</t>
  </si>
  <si>
    <t>Tax</t>
  </si>
  <si>
    <t>Other Expenses</t>
  </si>
  <si>
    <t>Return Time</t>
  </si>
  <si>
    <t>lodging night before T/F</t>
  </si>
  <si>
    <t>lodging night of</t>
  </si>
  <si>
    <t>Left B4 6am &amp; + 2 hrs</t>
  </si>
  <si>
    <t>Start Workday</t>
  </si>
  <si>
    <t>End Workday</t>
  </si>
  <si>
    <t>&gt;=11hrs T/F</t>
  </si>
  <si>
    <t>&gt;=10 hrs T/F</t>
  </si>
  <si>
    <t>Return after 8pm &amp; 3 hrs</t>
  </si>
  <si>
    <t>Did you stay overnight the night of</t>
  </si>
  <si>
    <t>?</t>
  </si>
  <si>
    <t>yes</t>
  </si>
  <si>
    <t>no</t>
  </si>
  <si>
    <t>Left B4 5pm</t>
  </si>
  <si>
    <t>Name:</t>
  </si>
  <si>
    <t>Lodging</t>
  </si>
  <si>
    <t>Hours Not Worked</t>
  </si>
  <si>
    <t>Title:</t>
  </si>
  <si>
    <t>Firm:</t>
  </si>
  <si>
    <t>This form is based on the document linked to below:</t>
  </si>
  <si>
    <t>Total Reimbursement:</t>
  </si>
  <si>
    <t>DPS</t>
  </si>
  <si>
    <t>Departure not blank</t>
  </si>
  <si>
    <t>Instructions</t>
  </si>
  <si>
    <t>WBS:</t>
  </si>
  <si>
    <t>Fill out the underlined cells at the top.</t>
  </si>
  <si>
    <t>The gray cells are for information to be entered.</t>
  </si>
  <si>
    <t>The reimbursement will be automatically calculated.</t>
  </si>
  <si>
    <t xml:space="preserve">There are comments in some of the cells that give information on how to enter the data that will show up if you hover your cursor over them.  </t>
  </si>
  <si>
    <t>These cells will have a red triangle in the upper right corner.</t>
  </si>
  <si>
    <t>Tolls</t>
  </si>
  <si>
    <t>Parking</t>
  </si>
  <si>
    <t xml:space="preserve">Sometimes a cell will be highlighted a color other than those around it.  </t>
  </si>
  <si>
    <t>Before turning in the sheet check any highlighted cells and make sure that you have entered the information correctly.</t>
  </si>
  <si>
    <t>General</t>
  </si>
  <si>
    <t>Data Entry Instructions</t>
  </si>
  <si>
    <t>Highlighted Cells</t>
  </si>
  <si>
    <t>Note</t>
  </si>
  <si>
    <t>The rates in this form are based upon in-state travel using a sedan.</t>
  </si>
  <si>
    <t>Return after 2pm</t>
  </si>
  <si>
    <t>Left B4 12pm</t>
  </si>
  <si>
    <t>Return not blank</t>
  </si>
  <si>
    <t>Supporting documentation is required for other eligible expenses.</t>
  </si>
  <si>
    <t>RPR/CEI Timesheet &amp; Travel Reimbursement Form</t>
  </si>
  <si>
    <t>Legend</t>
  </si>
  <si>
    <t>Data Entry Cell</t>
  </si>
  <si>
    <t>Suggested Data Entry</t>
  </si>
  <si>
    <t>Data Entry May Not Be Necessary</t>
  </si>
  <si>
    <t>Date Entered Must Be A Sunday</t>
  </si>
  <si>
    <t>Cannot Have Negative Hours Worked</t>
  </si>
  <si>
    <t>This is to draw attention to the contents of the cell.  See the legend to see what that color means.</t>
  </si>
  <si>
    <t>Mileage   $/mi</t>
  </si>
  <si>
    <t>Calculations are made based upon a normal workday of eight hours.</t>
  </si>
  <si>
    <t>Lodging &amp; Other Expenses</t>
  </si>
  <si>
    <t>An example of an acceptable reason for a higher lodging rate would be during a holiday week when rates are increased.</t>
  </si>
  <si>
    <t xml:space="preserve">Please keep a copy for your records. </t>
  </si>
  <si>
    <t>These gray cells can be left blank if there is no applicable information.</t>
  </si>
  <si>
    <t>Odometer Start</t>
  </si>
  <si>
    <t>Odometer End</t>
  </si>
  <si>
    <t>Trip Purpose</t>
  </si>
  <si>
    <t>The payment of sales tax, lodging tax, local tax, or service fees applied to the cost of lodging is allowed in addition to the lodging rate and is to be paid as a lodging expense.
Reimbursement of actual costs of overnight lodging, whether in-state or out-of-state, must be documented by a receipt of actual lodging expenses from a commercial establishment.
All subsistence rates comply with NC GS 138-6, the NC Office of State Budget &amp;Management Budget Manual and the NCDOT Travel Policy and Reimbursement Procedures.</t>
  </si>
  <si>
    <t>https://connect.ncdot.gov/business/consultants/Roadway/Maximum%20Allowable%20Non-Salary%20Direct%20Costs.pdf</t>
  </si>
  <si>
    <r>
      <t xml:space="preserve">Allowances cannot be paid for lunches if travel does not involve overnight stay. However, an employee can be eligible for allowances for breakfast &amp; dinner when the following applies:
• breakfast – depart duty station prior to 6:00 am &amp; extend the workday by 2 hours
• dinner (evening) – return to duty station after 8:00 pm &amp; extend the workday by 3 hours
• travel must involve a destination of at least </t>
    </r>
    <r>
      <rPr>
        <u/>
        <sz val="6.5"/>
        <color theme="1"/>
        <rFont val="Calibri"/>
        <family val="2"/>
        <scheme val="minor"/>
      </rPr>
      <t>35 miles</t>
    </r>
    <r>
      <rPr>
        <sz val="6.5"/>
        <color theme="1"/>
        <rFont val="Calibri"/>
        <family val="2"/>
        <scheme val="minor"/>
      </rPr>
      <t xml:space="preserve"> from the employee’s regularly assigned duty station (vicinity) or home, whichever is less.
ALL OTHER COSTS MUST SHOW SUPPORTING DOCUMENTATION</t>
    </r>
  </si>
  <si>
    <t>Reimbursement Rates (In State)</t>
  </si>
  <si>
    <r>
      <t xml:space="preserve">For non-overnight trips to calculate correctly, the Departure Time must begin </t>
    </r>
    <r>
      <rPr>
        <u/>
        <sz val="11"/>
        <color theme="1"/>
        <rFont val="Calibri"/>
        <family val="2"/>
        <scheme val="minor"/>
      </rPr>
      <t>prior</t>
    </r>
    <r>
      <rPr>
        <sz val="11"/>
        <color theme="1"/>
        <rFont val="Calibri"/>
        <family val="2"/>
        <scheme val="minor"/>
      </rPr>
      <t xml:space="preserve"> to 6:00 AM (enter 5:59 AM) and/or Return Time must be </t>
    </r>
    <r>
      <rPr>
        <u/>
        <sz val="11"/>
        <color theme="1"/>
        <rFont val="Calibri"/>
        <family val="2"/>
        <scheme val="minor"/>
      </rPr>
      <t>after</t>
    </r>
    <r>
      <rPr>
        <sz val="11"/>
        <color theme="1"/>
        <rFont val="Calibri"/>
        <family val="2"/>
        <scheme val="minor"/>
      </rPr>
      <t xml:space="preserve"> 8:00PM (enter 8:01 PM).</t>
    </r>
  </si>
  <si>
    <t>A memo of NCDOA approval should be uploaded to utilize hotel rates that exceed state rates.</t>
  </si>
  <si>
    <t>Gas for Rental Car</t>
  </si>
  <si>
    <t>Rental Car $/day</t>
  </si>
  <si>
    <t>Gas for Rental Car $/mi</t>
  </si>
  <si>
    <t>Rental Odo. Start</t>
  </si>
  <si>
    <t>Rental Odo. End</t>
  </si>
  <si>
    <t>All travel expenses must be captured at one time. Ex.; Do not expense miles on one request, and then lodging on another for the same trip.</t>
  </si>
  <si>
    <t>Rental Car Rate</t>
  </si>
  <si>
    <r>
      <rPr>
        <b/>
        <u/>
        <sz val="11"/>
        <color theme="1"/>
        <rFont val="Calibri"/>
        <family val="2"/>
        <scheme val="minor"/>
      </rPr>
      <t>EQUIVALENT FORM MUST INCLUDE THESE REQUIREMENTS:</t>
    </r>
    <r>
      <rPr>
        <sz val="11"/>
        <color theme="1"/>
        <rFont val="Calibri"/>
        <family val="2"/>
        <scheme val="minor"/>
      </rPr>
      <t xml:space="preserve">
Employee; Firm; WBS; Travel Date(s); Start/Stop Hours; Hours Not Worked; Start/Stop Location; Purpose of Trip; Mileage Rate; Miles Driven; Lodging Rate; Lodging Tax</t>
    </r>
  </si>
  <si>
    <r>
      <t>If driving a company car or a personal car (</t>
    </r>
    <r>
      <rPr>
        <b/>
        <u/>
        <sz val="11"/>
        <color rgb="FF00B050"/>
        <rFont val="Calibri"/>
        <family val="2"/>
        <scheme val="minor"/>
      </rPr>
      <t>non-Rental Car</t>
    </r>
    <r>
      <rPr>
        <b/>
        <sz val="11"/>
        <color rgb="FF00B050"/>
        <rFont val="Calibri"/>
        <family val="2"/>
        <scheme val="minor"/>
      </rPr>
      <t xml:space="preserve">) enter odometer info directly below. </t>
    </r>
  </si>
  <si>
    <r>
      <t xml:space="preserve">If driving a </t>
    </r>
    <r>
      <rPr>
        <b/>
        <u/>
        <sz val="11"/>
        <color rgb="FF00B0F0"/>
        <rFont val="Calibri"/>
        <family val="2"/>
        <scheme val="minor"/>
      </rPr>
      <t>Rental Car</t>
    </r>
    <r>
      <rPr>
        <b/>
        <sz val="11"/>
        <color rgb="FF00B0F0"/>
        <rFont val="Calibri"/>
        <family val="2"/>
        <scheme val="minor"/>
      </rPr>
      <t>, enter Rental Car daily rate (see maximum allowed) and odometer info directly below.</t>
    </r>
  </si>
  <si>
    <t xml:space="preserve">If the minimum available lodging rate exceeds the state rate, documentation must be provided to be eligible for reimbursement of the full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</si>
</sst>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409]h:mm\ AM/PM;@"/>
    <numFmt numFmtId="165" formatCode="0.000"/>
    <numFmt numFmtId="166" formatCode="m/d/yy;@"/>
    <numFmt numFmtId="167" formatCode="&quot;$&quot;#,##0.000_);[Red]\(&quot;$&quot;#,##0.000\)"/>
  </numFmts>
  <fonts count="23" x14ac:knownFonts="1">
    <font>
      <sz val="11"/>
      <color theme="1"/>
      <name val="Calibri"/>
      <family val="2"/>
      <scheme val="minor"/>
    </font>
    <font>
      <sz val="11"/>
      <color theme="1"/>
      <name val="Calibri"/>
      <family val="2"/>
      <scheme val="minor"/>
    </font>
    <font>
      <sz val="20"/>
      <color theme="1"/>
      <name val="Calibri"/>
      <family val="2"/>
      <scheme val="minor"/>
    </font>
    <font>
      <u/>
      <sz val="11"/>
      <color theme="10"/>
      <name val="Calibri"/>
      <family val="2"/>
      <scheme val="minor"/>
    </font>
    <font>
      <sz val="9"/>
      <color theme="1"/>
      <name val="Calibri"/>
      <family val="2"/>
      <scheme val="minor"/>
    </font>
    <font>
      <sz val="8"/>
      <color theme="1"/>
      <name val="Calibri"/>
      <family val="2"/>
      <scheme val="minor"/>
    </font>
    <font>
      <u/>
      <sz val="11"/>
      <color theme="1"/>
      <name val="Calibri"/>
      <family val="2"/>
      <scheme val="minor"/>
    </font>
    <font>
      <sz val="9"/>
      <color indexed="81"/>
      <name val="Tahoma"/>
      <family val="2"/>
    </font>
    <font>
      <sz val="10"/>
      <color theme="1"/>
      <name val="Calibri"/>
      <family val="2"/>
      <scheme val="minor"/>
    </font>
    <font>
      <sz val="7"/>
      <color theme="1"/>
      <name val="Calibri"/>
      <family val="2"/>
      <scheme val="minor"/>
    </font>
    <font>
      <sz val="6.5"/>
      <color theme="1"/>
      <name val="Calibri"/>
      <family val="2"/>
      <scheme val="minor"/>
    </font>
    <font>
      <sz val="11"/>
      <color theme="0"/>
      <name val="Calibri"/>
      <family val="2"/>
      <scheme val="minor"/>
    </font>
    <font>
      <sz val="11"/>
      <name val="Calibri"/>
      <family val="2"/>
      <scheme val="minor"/>
    </font>
    <font>
      <b/>
      <sz val="11"/>
      <color theme="1"/>
      <name val="Calibri"/>
      <family val="2"/>
      <scheme val="minor"/>
    </font>
    <font>
      <b/>
      <sz val="11"/>
      <color rgb="FF0070C0"/>
      <name val="Calibri"/>
      <family val="2"/>
      <scheme val="minor"/>
    </font>
    <font>
      <u/>
      <sz val="7"/>
      <color theme="10"/>
      <name val="Calibri"/>
      <family val="2"/>
      <scheme val="minor"/>
    </font>
    <font>
      <u/>
      <sz val="6.5"/>
      <color theme="1"/>
      <name val="Calibri"/>
      <family val="2"/>
      <scheme val="minor"/>
    </font>
    <font>
      <b/>
      <u/>
      <sz val="11"/>
      <color theme="1"/>
      <name val="Calibri"/>
      <family val="2"/>
      <scheme val="minor"/>
    </font>
    <font>
      <b/>
      <sz val="11"/>
      <color rgb="FF00B050"/>
      <name val="Calibri"/>
      <family val="2"/>
      <scheme val="minor"/>
    </font>
    <font>
      <b/>
      <sz val="11"/>
      <color rgb="FF00B0F0"/>
      <name val="Calibri"/>
      <family val="2"/>
      <scheme val="minor"/>
    </font>
    <font>
      <b/>
      <sz val="9"/>
      <color rgb="FF00B0F0"/>
      <name val="Calibri"/>
      <family val="2"/>
      <scheme val="minor"/>
    </font>
    <font>
      <b/>
      <u/>
      <sz val="11"/>
      <color rgb="FF00B050"/>
      <name val="Calibri"/>
      <family val="2"/>
      <scheme val="minor"/>
    </font>
    <font>
      <b/>
      <u/>
      <sz val="11"/>
      <color rgb="FF00B0F0"/>
      <name val="Calibri"/>
      <family val="2"/>
      <scheme val="minor"/>
    </font>
  </fonts>
  <fills count="14">
    <fill>
      <patternFill patternType="none"/>
    </fill>
    <fill>
      <patternFill patternType="gray125"/>
    </fill>
    <fill>
      <patternFill patternType="solid">
        <fgColor theme="1" tint="0.49998474074526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FF9999"/>
        <bgColor indexed="64"/>
      </patternFill>
    </fill>
    <fill>
      <patternFill patternType="solid">
        <fgColor theme="8"/>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7" tint="0.79998168889431442"/>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11" fillId="9" borderId="0" applyNumberFormat="0" applyBorder="0" applyAlignment="0" applyProtection="0"/>
  </cellStyleXfs>
  <cellXfs count="117">
    <xf numFmtId="0" fontId="0" fillId="0" borderId="0" xfId="0"/>
    <xf numFmtId="0" fontId="0" fillId="0" borderId="8" xfId="0" applyBorder="1"/>
    <xf numFmtId="0" fontId="4" fillId="0" borderId="9" xfId="0" applyFont="1" applyBorder="1"/>
    <xf numFmtId="0" fontId="5" fillId="0" borderId="10" xfId="0" applyFont="1" applyBorder="1"/>
    <xf numFmtId="0" fontId="5" fillId="0" borderId="11" xfId="0" applyFont="1" applyBorder="1"/>
    <xf numFmtId="8" fontId="5" fillId="0" borderId="12" xfId="0" applyNumberFormat="1" applyFont="1" applyBorder="1"/>
    <xf numFmtId="8" fontId="5" fillId="0" borderId="14" xfId="0" applyNumberFormat="1" applyFont="1" applyBorder="1"/>
    <xf numFmtId="0" fontId="4" fillId="0" borderId="0" xfId="0" applyFont="1"/>
    <xf numFmtId="44" fontId="0" fillId="0" borderId="16" xfId="0" applyNumberFormat="1" applyBorder="1"/>
    <xf numFmtId="0" fontId="5" fillId="0" borderId="0" xfId="0" applyFont="1" applyAlignment="1">
      <alignment wrapText="1"/>
    </xf>
    <xf numFmtId="0" fontId="9" fillId="0" borderId="0" xfId="0" applyFont="1" applyAlignment="1">
      <alignment horizontal="left" wrapText="1"/>
    </xf>
    <xf numFmtId="0" fontId="10" fillId="0" borderId="0" xfId="0" applyFont="1" applyAlignment="1">
      <alignment wrapText="1"/>
    </xf>
    <xf numFmtId="0" fontId="9" fillId="0" borderId="0" xfId="0" applyFont="1" applyAlignment="1">
      <alignment wrapText="1"/>
    </xf>
    <xf numFmtId="0" fontId="13" fillId="0" borderId="0" xfId="0" applyFont="1"/>
    <xf numFmtId="166" fontId="0" fillId="6" borderId="7" xfId="0" applyNumberFormat="1" applyFill="1" applyBorder="1" applyProtection="1">
      <protection locked="0"/>
    </xf>
    <xf numFmtId="164" fontId="0" fillId="6" borderId="7" xfId="0" applyNumberFormat="1" applyFill="1" applyBorder="1" applyProtection="1">
      <protection locked="0"/>
    </xf>
    <xf numFmtId="0" fontId="0" fillId="6" borderId="7" xfId="0" applyFill="1" applyBorder="1" applyProtection="1">
      <protection locked="0"/>
    </xf>
    <xf numFmtId="44" fontId="0" fillId="6" borderId="7" xfId="1" applyFont="1" applyFill="1" applyBorder="1" applyProtection="1">
      <protection locked="0"/>
    </xf>
    <xf numFmtId="166" fontId="0" fillId="0" borderId="0" xfId="0" applyNumberFormat="1"/>
    <xf numFmtId="2" fontId="0" fillId="0" borderId="0" xfId="0" applyNumberFormat="1"/>
    <xf numFmtId="0" fontId="0" fillId="6" borderId="7" xfId="0" applyFill="1" applyBorder="1"/>
    <xf numFmtId="0" fontId="0" fillId="0" borderId="18" xfId="0" applyBorder="1"/>
    <xf numFmtId="0" fontId="0" fillId="0" borderId="19" xfId="0" applyBorder="1"/>
    <xf numFmtId="2" fontId="0" fillId="10" borderId="18" xfId="0" applyNumberFormat="1" applyFill="1" applyBorder="1"/>
    <xf numFmtId="2" fontId="0" fillId="13" borderId="18" xfId="0" applyNumberFormat="1" applyFill="1" applyBorder="1"/>
    <xf numFmtId="0" fontId="0" fillId="12" borderId="18" xfId="0" applyFill="1" applyBorder="1"/>
    <xf numFmtId="2" fontId="0" fillId="11" borderId="4" xfId="0" applyNumberFormat="1" applyFill="1" applyBorder="1"/>
    <xf numFmtId="2" fontId="0" fillId="0" borderId="5" xfId="0" applyNumberFormat="1" applyBorder="1"/>
    <xf numFmtId="0" fontId="0" fillId="0" borderId="5" xfId="0" applyBorder="1"/>
    <xf numFmtId="0" fontId="0" fillId="0" borderId="6" xfId="0" applyBorder="1"/>
    <xf numFmtId="0" fontId="0" fillId="0" borderId="0" xfId="0" applyAlignment="1">
      <alignment horizontal="center"/>
    </xf>
    <xf numFmtId="0" fontId="8" fillId="0" borderId="0" xfId="0" applyFont="1" applyAlignment="1">
      <alignment horizontal="center"/>
    </xf>
    <xf numFmtId="0" fontId="0" fillId="0" borderId="0" xfId="0" applyAlignment="1">
      <alignment horizontal="left"/>
    </xf>
    <xf numFmtId="14" fontId="0" fillId="0" borderId="0" xfId="0" applyNumberFormat="1"/>
    <xf numFmtId="44" fontId="0" fillId="0" borderId="0" xfId="1" applyFont="1" applyProtection="1"/>
    <xf numFmtId="0" fontId="12" fillId="0" borderId="0" xfId="0" applyFont="1"/>
    <xf numFmtId="0" fontId="0" fillId="7" borderId="0" xfId="0" applyFill="1"/>
    <xf numFmtId="0" fontId="0" fillId="4" borderId="0" xfId="0" applyFill="1"/>
    <xf numFmtId="0" fontId="0" fillId="5" borderId="0" xfId="0" applyFill="1"/>
    <xf numFmtId="0" fontId="0" fillId="3" borderId="0" xfId="0" applyFill="1"/>
    <xf numFmtId="164" fontId="0" fillId="4" borderId="1" xfId="0" applyNumberFormat="1" applyFill="1" applyBorder="1"/>
    <xf numFmtId="164" fontId="0" fillId="8" borderId="2" xfId="0" applyNumberFormat="1" applyFill="1" applyBorder="1"/>
    <xf numFmtId="164" fontId="0" fillId="5" borderId="2" xfId="0" applyNumberFormat="1" applyFill="1" applyBorder="1"/>
    <xf numFmtId="164" fontId="0" fillId="5" borderId="3" xfId="0" applyNumberFormat="1" applyFill="1" applyBorder="1"/>
    <xf numFmtId="0" fontId="0" fillId="4" borderId="4" xfId="0" applyFill="1" applyBorder="1"/>
    <xf numFmtId="2" fontId="0" fillId="8" borderId="5" xfId="0" applyNumberFormat="1" applyFill="1" applyBorder="1"/>
    <xf numFmtId="165" fontId="0" fillId="5" borderId="5" xfId="0" applyNumberFormat="1" applyFill="1" applyBorder="1"/>
    <xf numFmtId="165" fontId="0" fillId="5" borderId="6" xfId="0" applyNumberFormat="1" applyFill="1" applyBorder="1"/>
    <xf numFmtId="0" fontId="0" fillId="8" borderId="0" xfId="0" applyFill="1"/>
    <xf numFmtId="44" fontId="0" fillId="0" borderId="0" xfId="0" applyNumberFormat="1"/>
    <xf numFmtId="44" fontId="13" fillId="0" borderId="16" xfId="1" applyFont="1" applyBorder="1" applyProtection="1"/>
    <xf numFmtId="0" fontId="11" fillId="0" borderId="0" xfId="0" applyFont="1"/>
    <xf numFmtId="0" fontId="0" fillId="0" borderId="0" xfId="0" applyAlignment="1">
      <alignment horizontal="left" vertical="center" wrapText="1"/>
    </xf>
    <xf numFmtId="0" fontId="0" fillId="0" borderId="0" xfId="0" applyAlignment="1">
      <alignment wrapText="1"/>
    </xf>
    <xf numFmtId="0" fontId="0" fillId="2" borderId="0" xfId="0" applyFill="1" applyAlignment="1">
      <alignment horizontal="center"/>
    </xf>
    <xf numFmtId="0" fontId="14" fillId="0" borderId="0" xfId="0" applyFont="1"/>
    <xf numFmtId="0" fontId="8" fillId="0" borderId="0" xfId="0" applyFont="1" applyAlignment="1">
      <alignment horizontal="right"/>
    </xf>
    <xf numFmtId="0" fontId="0" fillId="0" borderId="0" xfId="0" applyAlignment="1">
      <alignment horizontal="right"/>
    </xf>
    <xf numFmtId="0" fontId="0" fillId="11" borderId="0" xfId="0" applyFill="1"/>
    <xf numFmtId="0" fontId="12" fillId="0" borderId="0" xfId="0" applyFont="1" applyAlignment="1">
      <alignment vertical="center"/>
    </xf>
    <xf numFmtId="1" fontId="0" fillId="6" borderId="7" xfId="0" applyNumberFormat="1" applyFill="1" applyBorder="1" applyProtection="1">
      <protection locked="0"/>
    </xf>
    <xf numFmtId="1" fontId="0" fillId="0" borderId="0" xfId="0" applyNumberFormat="1"/>
    <xf numFmtId="0" fontId="5" fillId="0" borderId="13" xfId="0" applyFont="1" applyBorder="1" applyAlignment="1">
      <alignment wrapText="1"/>
    </xf>
    <xf numFmtId="44" fontId="0" fillId="0" borderId="0" xfId="1" applyFont="1" applyBorder="1" applyProtection="1"/>
    <xf numFmtId="8" fontId="0" fillId="0" borderId="0" xfId="1" applyNumberFormat="1" applyFont="1" applyBorder="1" applyProtection="1"/>
    <xf numFmtId="0" fontId="4" fillId="0" borderId="0" xfId="0" applyFont="1" applyAlignment="1">
      <alignment horizontal="center"/>
    </xf>
    <xf numFmtId="0" fontId="18" fillId="0" borderId="0" xfId="0" applyFont="1"/>
    <xf numFmtId="0" fontId="20" fillId="0" borderId="0" xfId="0" applyFont="1"/>
    <xf numFmtId="0" fontId="19" fillId="0" borderId="0" xfId="0" applyFont="1"/>
    <xf numFmtId="167" fontId="5" fillId="0" borderId="12" xfId="0" applyNumberFormat="1" applyFont="1" applyBorder="1"/>
    <xf numFmtId="0" fontId="0" fillId="0" borderId="0" xfId="0" applyAlignment="1">
      <alignment horizontal="left" wrapText="1"/>
    </xf>
    <xf numFmtId="0" fontId="11" fillId="9" borderId="17" xfId="3" applyBorder="1" applyAlignment="1">
      <alignment horizontal="center"/>
    </xf>
    <xf numFmtId="0" fontId="11" fillId="9" borderId="20" xfId="3" applyBorder="1" applyAlignment="1">
      <alignment horizontal="center"/>
    </xf>
    <xf numFmtId="0" fontId="11" fillId="9" borderId="21" xfId="3" applyBorder="1" applyAlignment="1">
      <alignment horizontal="center"/>
    </xf>
    <xf numFmtId="0" fontId="0" fillId="0" borderId="0" xfId="0" applyAlignment="1">
      <alignment horizontal="left" vertical="center" wrapText="1"/>
    </xf>
    <xf numFmtId="0" fontId="10" fillId="0" borderId="0" xfId="0" applyFont="1" applyAlignment="1">
      <alignment horizontal="left" vertical="top" wrapText="1"/>
    </xf>
    <xf numFmtId="0" fontId="15" fillId="0" borderId="0" xfId="2" applyFont="1" applyAlignment="1">
      <alignment wrapText="1"/>
    </xf>
    <xf numFmtId="0" fontId="0" fillId="0" borderId="0" xfId="0" applyAlignment="1">
      <alignment horizontal="left"/>
    </xf>
    <xf numFmtId="0" fontId="0" fillId="0" borderId="0" xfId="0" applyAlignment="1">
      <alignment horizontal="center" wrapText="1"/>
    </xf>
    <xf numFmtId="0" fontId="0" fillId="0" borderId="0" xfId="0" applyAlignment="1">
      <alignment horizontal="center"/>
    </xf>
    <xf numFmtId="0" fontId="19" fillId="0" borderId="0" xfId="0" applyFont="1" applyAlignment="1">
      <alignment horizontal="left"/>
    </xf>
    <xf numFmtId="0" fontId="20" fillId="0" borderId="0" xfId="0" applyFont="1" applyAlignment="1">
      <alignment horizontal="center"/>
    </xf>
    <xf numFmtId="0" fontId="12" fillId="0" borderId="0" xfId="0" applyFont="1" applyAlignment="1">
      <alignment horizontal="center" vertical="center" wrapText="1"/>
    </xf>
    <xf numFmtId="0" fontId="19" fillId="0" borderId="0" xfId="1" applyNumberFormat="1" applyFont="1" applyAlignment="1" applyProtection="1">
      <alignment horizontal="center" wrapText="1"/>
    </xf>
    <xf numFmtId="0" fontId="19" fillId="0" borderId="5" xfId="1" applyNumberFormat="1" applyFont="1" applyBorder="1" applyAlignment="1" applyProtection="1">
      <alignment horizontal="center" wrapText="1"/>
    </xf>
    <xf numFmtId="0" fontId="18" fillId="0" borderId="0" xfId="0" applyFont="1" applyAlignment="1">
      <alignment horizontal="center" wrapText="1"/>
    </xf>
    <xf numFmtId="0" fontId="18" fillId="0" borderId="5" xfId="0" applyFont="1"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12" fillId="0" borderId="1" xfId="0" applyFont="1" applyBorder="1" applyAlignment="1">
      <alignment horizontal="center" vertical="top"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18" xfId="0" applyFont="1" applyBorder="1" applyAlignment="1">
      <alignment horizontal="center" vertical="top" wrapText="1"/>
    </xf>
    <xf numFmtId="0" fontId="12" fillId="0" borderId="0" xfId="0" applyFont="1" applyAlignment="1">
      <alignment horizontal="center" vertical="top" wrapText="1"/>
    </xf>
    <xf numFmtId="0" fontId="12" fillId="0" borderId="19" xfId="0" applyFont="1" applyBorder="1" applyAlignment="1">
      <alignment horizontal="center" vertical="top" wrapText="1"/>
    </xf>
    <xf numFmtId="0" fontId="12" fillId="0" borderId="4"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2" fillId="0" borderId="15" xfId="0" applyFont="1" applyBorder="1" applyAlignment="1">
      <alignment horizontal="center"/>
    </xf>
    <xf numFmtId="166" fontId="0" fillId="6" borderId="17" xfId="0" applyNumberFormat="1" applyFill="1" applyBorder="1" applyAlignment="1" applyProtection="1">
      <alignment horizontal="center"/>
      <protection locked="0"/>
    </xf>
    <xf numFmtId="166" fontId="0" fillId="6" borderId="20" xfId="0" applyNumberFormat="1" applyFill="1" applyBorder="1" applyAlignment="1" applyProtection="1">
      <alignment horizontal="center"/>
      <protection locked="0"/>
    </xf>
    <xf numFmtId="166" fontId="0" fillId="6" borderId="21" xfId="0" applyNumberFormat="1" applyFill="1" applyBorder="1" applyAlignment="1" applyProtection="1">
      <alignment horizontal="center"/>
      <protection locked="0"/>
    </xf>
    <xf numFmtId="0" fontId="0" fillId="2" borderId="0" xfId="0" applyFill="1" applyAlignment="1">
      <alignment horizontal="center"/>
    </xf>
    <xf numFmtId="0" fontId="4" fillId="0" borderId="0" xfId="0" applyFont="1" applyAlignment="1">
      <alignment horizontal="left"/>
    </xf>
    <xf numFmtId="0" fontId="18" fillId="0" borderId="0" xfId="0" applyFont="1" applyAlignment="1">
      <alignment horizontal="left"/>
    </xf>
  </cellXfs>
  <cellStyles count="4">
    <cellStyle name="Accent5" xfId="3" builtinId="45"/>
    <cellStyle name="Currency" xfId="1" builtinId="4"/>
    <cellStyle name="Hyperlink" xfId="2" builtinId="8"/>
    <cellStyle name="Normal" xfId="0" builtinId="0"/>
  </cellStyles>
  <dxfs count="19">
    <dxf>
      <fill>
        <patternFill>
          <bgColor rgb="FFFFFF00"/>
        </patternFill>
      </fill>
    </dxf>
    <dxf>
      <fill>
        <patternFill>
          <bgColor rgb="FFFFFF00"/>
        </patternFill>
      </fill>
    </dxf>
    <dxf>
      <fill>
        <patternFill>
          <bgColor theme="9" tint="0.79998168889431442"/>
        </patternFill>
      </fill>
      <border>
        <left/>
        <right/>
        <top/>
        <bottom/>
      </border>
    </dxf>
    <dxf>
      <fill>
        <patternFill>
          <bgColor theme="9" tint="0.79998168889431442"/>
        </patternFill>
      </fill>
      <border>
        <left/>
        <right/>
        <top/>
        <bottom/>
        <vertical/>
        <horizontal/>
      </border>
    </dxf>
    <dxf>
      <font>
        <color auto="1"/>
      </font>
      <fill>
        <patternFill>
          <bgColor theme="7" tint="0.79998168889431442"/>
        </patternFill>
      </fill>
      <border>
        <left/>
        <right/>
        <top/>
        <bottom/>
      </border>
    </dxf>
    <dxf>
      <fill>
        <patternFill>
          <bgColor theme="9" tint="0.79998168889431442"/>
        </patternFill>
      </fill>
      <border>
        <left/>
        <right/>
        <top/>
        <bottom/>
      </border>
    </dxf>
    <dxf>
      <fill>
        <patternFill>
          <bgColor theme="9" tint="0.79998168889431442"/>
        </patternFill>
      </fill>
      <border>
        <left/>
        <right/>
        <top/>
        <bottom/>
        <vertical/>
        <horizontal/>
      </border>
    </dxf>
    <dxf>
      <font>
        <color auto="1"/>
      </font>
      <fill>
        <patternFill>
          <bgColor theme="7" tint="0.79998168889431442"/>
        </patternFill>
      </fill>
      <border>
        <left/>
        <right/>
        <top/>
        <bottom/>
      </border>
    </dxf>
    <dxf>
      <fill>
        <patternFill>
          <bgColor theme="9" tint="0.79998168889431442"/>
        </patternFill>
      </fill>
      <border>
        <left/>
        <right/>
        <top/>
        <bottom/>
      </border>
    </dxf>
    <dxf>
      <fill>
        <patternFill>
          <bgColor rgb="FFFF0000"/>
        </patternFill>
      </fill>
    </dxf>
    <dxf>
      <font>
        <color auto="1"/>
      </font>
      <fill>
        <patternFill>
          <bgColor theme="7" tint="0.79998168889431442"/>
        </patternFill>
      </fill>
      <border>
        <left/>
        <right/>
        <top/>
        <bottom/>
      </border>
    </dxf>
    <dxf>
      <fill>
        <patternFill>
          <bgColor theme="9" tint="0.79998168889431442"/>
        </patternFill>
      </fill>
      <border>
        <left/>
        <right/>
        <top/>
        <bottom/>
      </border>
    </dxf>
    <dxf>
      <fill>
        <patternFill>
          <bgColor theme="7" tint="0.79998168889431442"/>
        </patternFill>
      </fill>
      <border>
        <left/>
        <right/>
        <top/>
        <bottom/>
      </border>
    </dxf>
    <dxf>
      <fill>
        <patternFill>
          <bgColor theme="9" tint="0.79998168889431442"/>
        </patternFill>
      </fill>
      <border>
        <left/>
        <right/>
        <top/>
        <bottom/>
      </border>
    </dxf>
    <dxf>
      <fill>
        <patternFill>
          <bgColor theme="9" tint="0.79998168889431442"/>
        </patternFill>
      </fill>
      <border>
        <left/>
        <right/>
        <top/>
        <bottom/>
      </border>
    </dxf>
    <dxf>
      <fill>
        <patternFill>
          <bgColor theme="9" tint="0.79998168889431442"/>
        </patternFill>
      </fill>
      <border>
        <left/>
        <right/>
        <top/>
        <bottom/>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31507</xdr:rowOff>
    </xdr:from>
    <xdr:to>
      <xdr:col>6</xdr:col>
      <xdr:colOff>536836</xdr:colOff>
      <xdr:row>2</xdr:row>
      <xdr:rowOff>117803</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507"/>
          <a:ext cx="3403861" cy="467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608135</xdr:colOff>
      <xdr:row>0</xdr:row>
      <xdr:rowOff>0</xdr:rowOff>
    </xdr:from>
    <xdr:to>
      <xdr:col>10</xdr:col>
      <xdr:colOff>529737</xdr:colOff>
      <xdr:row>2</xdr:row>
      <xdr:rowOff>142142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00" y="0"/>
          <a:ext cx="2601058" cy="521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connect.ncdot.gov/business/consultants/Roadway/Maximum%20Allowable%20Non-Salary%20Direct%20Cost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36"/>
  <sheetViews>
    <sheetView topLeftCell="A10" workbookViewId="0">
      <selection activeCell="A22" sqref="A22:H23"/>
    </sheetView>
  </sheetViews>
  <sheetFormatPr defaultRowHeight="15" x14ac:dyDescent="0.25"/>
  <sheetData>
    <row r="1" spans="1:9" x14ac:dyDescent="0.25">
      <c r="A1" s="13" t="s">
        <v>46</v>
      </c>
    </row>
    <row r="2" spans="1:9" x14ac:dyDescent="0.25">
      <c r="A2" s="55" t="s">
        <v>78</v>
      </c>
    </row>
    <row r="4" spans="1:9" x14ac:dyDescent="0.25">
      <c r="A4" s="13" t="s">
        <v>57</v>
      </c>
    </row>
    <row r="5" spans="1:9" x14ac:dyDescent="0.25">
      <c r="A5" t="s">
        <v>48</v>
      </c>
    </row>
    <row r="6" spans="1:9" x14ac:dyDescent="0.25">
      <c r="A6" t="s">
        <v>49</v>
      </c>
    </row>
    <row r="7" spans="1:9" x14ac:dyDescent="0.25">
      <c r="A7" t="s">
        <v>79</v>
      </c>
    </row>
    <row r="8" spans="1:9" x14ac:dyDescent="0.25">
      <c r="A8" t="s">
        <v>50</v>
      </c>
    </row>
    <row r="10" spans="1:9" x14ac:dyDescent="0.25">
      <c r="A10" s="13" t="s">
        <v>58</v>
      </c>
    </row>
    <row r="11" spans="1:9" ht="30.75" customHeight="1" x14ac:dyDescent="0.25">
      <c r="A11" s="70" t="s">
        <v>51</v>
      </c>
      <c r="B11" s="70"/>
      <c r="C11" s="70"/>
      <c r="D11" s="70"/>
      <c r="E11" s="70"/>
      <c r="F11" s="70"/>
      <c r="G11" s="70"/>
      <c r="H11" s="53"/>
      <c r="I11" s="53"/>
    </row>
    <row r="12" spans="1:9" x14ac:dyDescent="0.25">
      <c r="A12" t="s">
        <v>52</v>
      </c>
    </row>
    <row r="14" spans="1:9" x14ac:dyDescent="0.25">
      <c r="A14" s="13" t="s">
        <v>59</v>
      </c>
    </row>
    <row r="15" spans="1:9" x14ac:dyDescent="0.25">
      <c r="A15" t="s">
        <v>55</v>
      </c>
    </row>
    <row r="16" spans="1:9" ht="32.25" customHeight="1" x14ac:dyDescent="0.25">
      <c r="A16" s="70" t="s">
        <v>73</v>
      </c>
      <c r="B16" s="70"/>
      <c r="C16" s="70"/>
      <c r="D16" s="70"/>
      <c r="E16" s="70"/>
      <c r="F16" s="70"/>
      <c r="G16" s="70"/>
      <c r="H16" s="70"/>
      <c r="I16" s="70"/>
    </row>
    <row r="17" spans="1:9" ht="30.75" customHeight="1" x14ac:dyDescent="0.25">
      <c r="A17" s="70" t="s">
        <v>56</v>
      </c>
      <c r="B17" s="70"/>
      <c r="C17" s="70"/>
      <c r="D17" s="70"/>
      <c r="E17" s="70"/>
      <c r="F17" s="70"/>
      <c r="G17" s="70"/>
      <c r="H17" s="70"/>
      <c r="I17" s="70"/>
    </row>
    <row r="19" spans="1:9" x14ac:dyDescent="0.25">
      <c r="A19" s="13" t="s">
        <v>76</v>
      </c>
    </row>
    <row r="20" spans="1:9" ht="15" customHeight="1" x14ac:dyDescent="0.25">
      <c r="A20" s="74" t="s">
        <v>99</v>
      </c>
      <c r="B20" s="74"/>
      <c r="C20" s="74"/>
      <c r="D20" s="74"/>
      <c r="E20" s="74"/>
      <c r="F20" s="74"/>
      <c r="G20" s="74"/>
      <c r="H20" s="74"/>
      <c r="I20" s="74"/>
    </row>
    <row r="21" spans="1:9" x14ac:dyDescent="0.25">
      <c r="A21" s="74"/>
      <c r="B21" s="74"/>
      <c r="C21" s="74"/>
      <c r="D21" s="74"/>
      <c r="E21" s="74"/>
      <c r="F21" s="74"/>
      <c r="G21" s="74"/>
      <c r="H21" s="74"/>
      <c r="I21" s="74"/>
    </row>
    <row r="22" spans="1:9" ht="15.75" customHeight="1" x14ac:dyDescent="0.25">
      <c r="A22" s="74" t="s">
        <v>77</v>
      </c>
      <c r="B22" s="74"/>
      <c r="C22" s="74"/>
      <c r="D22" s="74"/>
      <c r="E22" s="74"/>
      <c r="F22" s="74"/>
      <c r="G22" s="74"/>
      <c r="H22" s="74"/>
      <c r="I22" s="52"/>
    </row>
    <row r="23" spans="1:9" x14ac:dyDescent="0.25">
      <c r="A23" s="74"/>
      <c r="B23" s="74"/>
      <c r="C23" s="74"/>
      <c r="D23" s="74"/>
      <c r="E23" s="74"/>
      <c r="F23" s="74"/>
      <c r="G23" s="74"/>
      <c r="H23" s="74"/>
    </row>
    <row r="24" spans="1:9" x14ac:dyDescent="0.25">
      <c r="A24" t="s">
        <v>65</v>
      </c>
    </row>
    <row r="26" spans="1:9" x14ac:dyDescent="0.25">
      <c r="A26" s="13" t="s">
        <v>60</v>
      </c>
    </row>
    <row r="27" spans="1:9" x14ac:dyDescent="0.25">
      <c r="A27" t="s">
        <v>61</v>
      </c>
    </row>
    <row r="28" spans="1:9" x14ac:dyDescent="0.25">
      <c r="A28" t="s">
        <v>75</v>
      </c>
    </row>
    <row r="30" spans="1:9" x14ac:dyDescent="0.25">
      <c r="A30" s="71" t="s">
        <v>67</v>
      </c>
      <c r="B30" s="72"/>
      <c r="C30" s="72"/>
      <c r="D30" s="72"/>
      <c r="E30" s="73"/>
    </row>
    <row r="31" spans="1:9" x14ac:dyDescent="0.25">
      <c r="A31" s="21"/>
      <c r="E31" s="22"/>
    </row>
    <row r="32" spans="1:9" x14ac:dyDescent="0.25">
      <c r="A32" s="20"/>
      <c r="B32" t="s">
        <v>68</v>
      </c>
      <c r="E32" s="22"/>
    </row>
    <row r="33" spans="1:5" x14ac:dyDescent="0.25">
      <c r="A33" s="23"/>
      <c r="B33" t="s">
        <v>69</v>
      </c>
      <c r="E33" s="22"/>
    </row>
    <row r="34" spans="1:5" x14ac:dyDescent="0.25">
      <c r="A34" s="24"/>
      <c r="B34" s="19" t="s">
        <v>70</v>
      </c>
      <c r="E34" s="22"/>
    </row>
    <row r="35" spans="1:5" x14ac:dyDescent="0.25">
      <c r="A35" s="25"/>
      <c r="B35" s="19" t="s">
        <v>71</v>
      </c>
      <c r="E35" s="22"/>
    </row>
    <row r="36" spans="1:5" x14ac:dyDescent="0.25">
      <c r="A36" s="26"/>
      <c r="B36" s="27" t="s">
        <v>72</v>
      </c>
      <c r="C36" s="28"/>
      <c r="D36" s="28"/>
      <c r="E36" s="29"/>
    </row>
  </sheetData>
  <sheetProtection algorithmName="SHA-512" hashValue="P4nA2+Kwq/mXGp3hw6Jpa8ZrBLPGa8pOkgygYtdFWj418qqXry7FyK1LiU7tKoknYhyydESU+PAa4xo2FSeAtg==" saltValue="hf26D9/CDzODrztHQ87zYw==" spinCount="100000" sheet="1" objects="1" scenarios="1"/>
  <mergeCells count="6">
    <mergeCell ref="A11:G11"/>
    <mergeCell ref="A16:I16"/>
    <mergeCell ref="A17:I17"/>
    <mergeCell ref="A30:E30"/>
    <mergeCell ref="A20:I21"/>
    <mergeCell ref="A22:H23"/>
  </mergeCells>
  <pageMargins left="0.7" right="0.7" top="0.75" bottom="0.75" header="0.3" footer="0.3"/>
  <pageSetup orientation="portrait" verticalDpi="598"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3:T91"/>
  <sheetViews>
    <sheetView showGridLines="0" tabSelected="1" topLeftCell="A20" zoomScaleNormal="100" workbookViewId="0">
      <selection activeCell="M64" sqref="M64"/>
    </sheetView>
  </sheetViews>
  <sheetFormatPr defaultRowHeight="15" outlineLevelRow="1" x14ac:dyDescent="0.25"/>
  <cols>
    <col min="1" max="1" width="6.5703125" customWidth="1"/>
    <col min="2" max="2" width="8.42578125" customWidth="1"/>
    <col min="3" max="3" width="3.140625" hidden="1" customWidth="1"/>
    <col min="4" max="4" width="9.42578125" customWidth="1"/>
    <col min="5" max="5" width="9.28515625" bestFit="1" customWidth="1"/>
    <col min="6" max="8" width="9.28515625" customWidth="1"/>
    <col min="9" max="9" width="9.42578125" customWidth="1"/>
    <col min="10" max="10" width="12" customWidth="1"/>
    <col min="11" max="11" width="16.28515625" customWidth="1"/>
    <col min="13" max="16" width="9.42578125" customWidth="1"/>
    <col min="17" max="17" width="15.85546875" customWidth="1"/>
  </cols>
  <sheetData>
    <row r="3" spans="1:17" ht="15.75" thickBot="1" x14ac:dyDescent="0.3">
      <c r="A3" s="1"/>
      <c r="B3" s="1"/>
      <c r="C3" s="1"/>
      <c r="D3" s="1"/>
      <c r="E3" s="1"/>
      <c r="F3" s="1"/>
      <c r="G3" s="1"/>
      <c r="H3" s="1"/>
      <c r="I3" s="1"/>
      <c r="J3" s="1"/>
      <c r="K3" s="1"/>
    </row>
    <row r="4" spans="1:17" ht="27" thickBot="1" x14ac:dyDescent="0.45">
      <c r="A4" s="110" t="s">
        <v>66</v>
      </c>
      <c r="B4" s="110"/>
      <c r="C4" s="110"/>
      <c r="D4" s="110"/>
      <c r="E4" s="110"/>
      <c r="F4" s="110"/>
      <c r="G4" s="110"/>
      <c r="H4" s="110"/>
      <c r="I4" s="110"/>
      <c r="J4" s="110"/>
      <c r="K4" s="110"/>
    </row>
    <row r="5" spans="1:17" ht="9" customHeight="1" thickBot="1" x14ac:dyDescent="0.3"/>
    <row r="6" spans="1:17" ht="15.75" thickBot="1" x14ac:dyDescent="0.3">
      <c r="H6" t="s">
        <v>43</v>
      </c>
      <c r="K6" s="8">
        <f>K63</f>
        <v>0</v>
      </c>
    </row>
    <row r="7" spans="1:17" x14ac:dyDescent="0.25">
      <c r="A7" t="s">
        <v>37</v>
      </c>
      <c r="B7" s="111"/>
      <c r="C7" s="112"/>
      <c r="D7" s="112"/>
      <c r="E7" s="112"/>
      <c r="F7" s="113"/>
      <c r="G7" s="56" t="s">
        <v>47</v>
      </c>
      <c r="H7" s="111"/>
      <c r="I7" s="112"/>
      <c r="J7" s="112"/>
      <c r="K7" s="113"/>
    </row>
    <row r="9" spans="1:17" x14ac:dyDescent="0.25">
      <c r="A9" t="s">
        <v>40</v>
      </c>
      <c r="B9" s="111"/>
      <c r="C9" s="112"/>
      <c r="D9" s="112"/>
      <c r="E9" s="112"/>
      <c r="F9" s="113"/>
      <c r="G9" s="57" t="s">
        <v>41</v>
      </c>
      <c r="H9" s="111"/>
      <c r="I9" s="112"/>
      <c r="J9" s="112"/>
      <c r="K9" s="113"/>
    </row>
    <row r="10" spans="1:17" ht="8.25" customHeight="1" x14ac:dyDescent="0.25"/>
    <row r="11" spans="1:17" x14ac:dyDescent="0.25">
      <c r="C11" t="s">
        <v>6</v>
      </c>
      <c r="D11" s="30" t="s">
        <v>0</v>
      </c>
      <c r="E11" s="30" t="s">
        <v>1</v>
      </c>
      <c r="F11" s="30" t="s">
        <v>2</v>
      </c>
      <c r="G11" s="31" t="s">
        <v>3</v>
      </c>
      <c r="H11" s="30" t="s">
        <v>4</v>
      </c>
      <c r="I11" s="30" t="s">
        <v>5</v>
      </c>
      <c r="J11" s="30" t="s">
        <v>6</v>
      </c>
      <c r="K11" s="30" t="s">
        <v>14</v>
      </c>
    </row>
    <row r="12" spans="1:17" x14ac:dyDescent="0.25">
      <c r="A12" s="77" t="s">
        <v>7</v>
      </c>
      <c r="B12" s="77"/>
      <c r="D12" s="14"/>
      <c r="E12" s="18">
        <f>D12+1</f>
        <v>1</v>
      </c>
      <c r="F12" s="18">
        <f t="shared" ref="F12:J12" si="0">E12+1</f>
        <v>2</v>
      </c>
      <c r="G12" s="18">
        <f t="shared" si="0"/>
        <v>3</v>
      </c>
      <c r="H12" s="18">
        <f t="shared" si="0"/>
        <v>4</v>
      </c>
      <c r="I12" s="18">
        <f t="shared" si="0"/>
        <v>5</v>
      </c>
      <c r="J12" s="18">
        <f t="shared" si="0"/>
        <v>6</v>
      </c>
    </row>
    <row r="13" spans="1:17" hidden="1" x14ac:dyDescent="0.25">
      <c r="A13" s="32"/>
      <c r="B13" s="32"/>
      <c r="C13" s="114"/>
      <c r="D13">
        <f>WEEKDAY(D12)</f>
        <v>7</v>
      </c>
      <c r="E13" s="33"/>
      <c r="F13" s="33"/>
      <c r="G13" s="33"/>
      <c r="H13" s="33"/>
      <c r="I13" s="33"/>
      <c r="J13" s="33"/>
    </row>
    <row r="14" spans="1:17" ht="6.75" customHeight="1" x14ac:dyDescent="0.25">
      <c r="A14" s="32"/>
      <c r="B14" s="32"/>
      <c r="C14" s="114"/>
      <c r="D14" s="33"/>
      <c r="E14" s="33"/>
      <c r="F14" s="33"/>
      <c r="G14" s="33"/>
      <c r="H14" s="33"/>
      <c r="I14" s="33"/>
      <c r="J14" s="33"/>
    </row>
    <row r="15" spans="1:17" x14ac:dyDescent="0.25">
      <c r="A15" s="77" t="s">
        <v>27</v>
      </c>
      <c r="B15" s="77"/>
      <c r="C15" s="114"/>
      <c r="D15" s="15"/>
      <c r="E15" s="15"/>
      <c r="F15" s="15"/>
      <c r="G15" s="15"/>
      <c r="H15" s="15"/>
      <c r="I15" s="15"/>
      <c r="J15" s="15"/>
      <c r="M15" s="71" t="s">
        <v>67</v>
      </c>
      <c r="N15" s="72"/>
      <c r="O15" s="72"/>
      <c r="P15" s="72"/>
      <c r="Q15" s="73"/>
    </row>
    <row r="16" spans="1:17" x14ac:dyDescent="0.25">
      <c r="A16" s="115" t="s">
        <v>39</v>
      </c>
      <c r="B16" s="115"/>
      <c r="C16" s="114"/>
      <c r="D16" s="16"/>
      <c r="E16" s="16"/>
      <c r="F16" s="16"/>
      <c r="G16" s="16"/>
      <c r="H16" s="16"/>
      <c r="I16" s="16"/>
      <c r="J16" s="16"/>
      <c r="M16" s="21"/>
      <c r="Q16" s="22"/>
    </row>
    <row r="17" spans="1:17" x14ac:dyDescent="0.25">
      <c r="A17" s="77" t="s">
        <v>28</v>
      </c>
      <c r="B17" s="77"/>
      <c r="C17" s="114"/>
      <c r="D17" s="15"/>
      <c r="E17" s="15"/>
      <c r="F17" s="15"/>
      <c r="G17" s="15"/>
      <c r="H17" s="15"/>
      <c r="I17" s="15"/>
      <c r="J17" s="15"/>
      <c r="M17" s="20"/>
      <c r="N17" t="s">
        <v>68</v>
      </c>
      <c r="Q17" s="22"/>
    </row>
    <row r="18" spans="1:17" x14ac:dyDescent="0.25">
      <c r="A18" s="77" t="s">
        <v>8</v>
      </c>
      <c r="B18" s="77"/>
      <c r="C18" s="114"/>
      <c r="D18" s="15"/>
      <c r="E18" s="15"/>
      <c r="F18" s="15"/>
      <c r="G18" s="15"/>
      <c r="H18" s="15"/>
      <c r="I18" s="15"/>
      <c r="J18" s="15"/>
      <c r="M18" s="23"/>
      <c r="N18" t="s">
        <v>69</v>
      </c>
      <c r="Q18" s="22"/>
    </row>
    <row r="19" spans="1:17" x14ac:dyDescent="0.25">
      <c r="A19" s="77" t="s">
        <v>23</v>
      </c>
      <c r="B19" s="77"/>
      <c r="C19" s="114"/>
      <c r="D19" s="15"/>
      <c r="E19" s="15"/>
      <c r="F19" s="15"/>
      <c r="G19" s="15"/>
      <c r="H19" s="15"/>
      <c r="I19" s="15"/>
      <c r="J19" s="15"/>
      <c r="M19" s="24"/>
      <c r="N19" s="19" t="s">
        <v>70</v>
      </c>
      <c r="Q19" s="22"/>
    </row>
    <row r="20" spans="1:17" x14ac:dyDescent="0.25">
      <c r="A20" t="s">
        <v>15</v>
      </c>
      <c r="C20" s="114"/>
      <c r="D20" s="19">
        <f>(D17-D15)*24-D16</f>
        <v>0</v>
      </c>
      <c r="E20" s="19">
        <f t="shared" ref="E20:J20" si="1">(E17-E15)*24-E16</f>
        <v>0</v>
      </c>
      <c r="F20" s="19">
        <f t="shared" si="1"/>
        <v>0</v>
      </c>
      <c r="G20" s="19">
        <f t="shared" si="1"/>
        <v>0</v>
      </c>
      <c r="H20" s="19">
        <f t="shared" si="1"/>
        <v>0</v>
      </c>
      <c r="I20" s="19">
        <f t="shared" si="1"/>
        <v>0</v>
      </c>
      <c r="J20" s="19">
        <f t="shared" si="1"/>
        <v>0</v>
      </c>
      <c r="K20" s="19">
        <f>SUM(D20:J20)</f>
        <v>0</v>
      </c>
      <c r="M20" s="25"/>
      <c r="N20" s="19" t="s">
        <v>71</v>
      </c>
      <c r="Q20" s="22"/>
    </row>
    <row r="21" spans="1:17" x14ac:dyDescent="0.25">
      <c r="C21" s="114"/>
      <c r="D21" s="85" t="s">
        <v>97</v>
      </c>
      <c r="E21" s="85"/>
      <c r="F21" s="85"/>
      <c r="G21" s="85"/>
      <c r="H21" s="85"/>
      <c r="I21" s="85"/>
      <c r="J21" s="85"/>
      <c r="K21" s="19"/>
      <c r="M21" s="25"/>
      <c r="N21" s="19"/>
      <c r="Q21" s="22"/>
    </row>
    <row r="22" spans="1:17" x14ac:dyDescent="0.25">
      <c r="C22" s="114"/>
      <c r="D22" s="86"/>
      <c r="E22" s="86"/>
      <c r="F22" s="86"/>
      <c r="G22" s="86"/>
      <c r="H22" s="86"/>
      <c r="I22" s="86"/>
      <c r="J22" s="86"/>
      <c r="K22" s="19"/>
      <c r="M22" s="25"/>
      <c r="N22" s="19"/>
      <c r="Q22" s="22"/>
    </row>
    <row r="23" spans="1:17" x14ac:dyDescent="0.25">
      <c r="A23" s="66" t="s">
        <v>80</v>
      </c>
      <c r="B23" s="66"/>
      <c r="C23" s="114"/>
      <c r="D23" s="60"/>
      <c r="E23" s="60"/>
      <c r="F23" s="60"/>
      <c r="G23" s="60"/>
      <c r="H23" s="60"/>
      <c r="I23" s="60"/>
      <c r="J23" s="60"/>
      <c r="K23" s="19"/>
      <c r="M23" s="26"/>
      <c r="N23" s="27" t="s">
        <v>72</v>
      </c>
      <c r="O23" s="28"/>
      <c r="P23" s="28"/>
      <c r="Q23" s="29"/>
    </row>
    <row r="24" spans="1:17" x14ac:dyDescent="0.25">
      <c r="A24" s="66" t="s">
        <v>81</v>
      </c>
      <c r="B24" s="66"/>
      <c r="C24" s="114"/>
      <c r="D24" s="60"/>
      <c r="E24" s="60"/>
      <c r="F24" s="60"/>
      <c r="G24" s="60"/>
      <c r="H24" s="60"/>
      <c r="I24" s="60"/>
      <c r="J24" s="60"/>
      <c r="K24" s="19"/>
      <c r="M24" s="87" t="s">
        <v>87</v>
      </c>
      <c r="N24" s="88"/>
      <c r="O24" s="88"/>
      <c r="P24" s="88"/>
      <c r="Q24" s="89"/>
    </row>
    <row r="25" spans="1:17" x14ac:dyDescent="0.25">
      <c r="A25" s="116" t="s">
        <v>9</v>
      </c>
      <c r="B25" s="116"/>
      <c r="C25" s="114"/>
      <c r="D25" s="60">
        <f>D24-D23</f>
        <v>0</v>
      </c>
      <c r="E25" s="60">
        <f t="shared" ref="E25:J25" si="2">E24-E23</f>
        <v>0</v>
      </c>
      <c r="F25" s="60">
        <f t="shared" si="2"/>
        <v>0</v>
      </c>
      <c r="G25" s="60">
        <f t="shared" si="2"/>
        <v>0</v>
      </c>
      <c r="H25" s="60">
        <f t="shared" si="2"/>
        <v>0</v>
      </c>
      <c r="I25" s="60">
        <f t="shared" si="2"/>
        <v>0</v>
      </c>
      <c r="J25" s="60">
        <f t="shared" si="2"/>
        <v>0</v>
      </c>
      <c r="K25" s="61">
        <f t="shared" ref="K25:K38" si="3">SUM(D25:J25)</f>
        <v>0</v>
      </c>
      <c r="M25" s="90"/>
      <c r="N25" s="78"/>
      <c r="O25" s="78"/>
      <c r="P25" s="78"/>
      <c r="Q25" s="91"/>
    </row>
    <row r="26" spans="1:17" x14ac:dyDescent="0.25">
      <c r="A26" s="66" t="s">
        <v>16</v>
      </c>
      <c r="B26" s="66"/>
      <c r="C26" s="114"/>
      <c r="D26" s="34">
        <f t="shared" ref="D26:J26" si="4">D25*$K$70</f>
        <v>0</v>
      </c>
      <c r="E26" s="34">
        <f t="shared" si="4"/>
        <v>0</v>
      </c>
      <c r="F26" s="34">
        <f t="shared" si="4"/>
        <v>0</v>
      </c>
      <c r="G26" s="34">
        <f t="shared" si="4"/>
        <v>0</v>
      </c>
      <c r="H26" s="34">
        <f t="shared" si="4"/>
        <v>0</v>
      </c>
      <c r="I26" s="34">
        <f t="shared" si="4"/>
        <v>0</v>
      </c>
      <c r="J26" s="34">
        <f t="shared" si="4"/>
        <v>0</v>
      </c>
      <c r="K26" s="34">
        <f t="shared" si="3"/>
        <v>0</v>
      </c>
      <c r="M26" s="92"/>
      <c r="N26" s="93"/>
      <c r="O26" s="93"/>
      <c r="P26" s="93"/>
      <c r="Q26" s="94"/>
    </row>
    <row r="27" spans="1:17" ht="15.75" customHeight="1" x14ac:dyDescent="0.25">
      <c r="C27" s="54"/>
      <c r="D27" s="83" t="s">
        <v>98</v>
      </c>
      <c r="E27" s="83"/>
      <c r="F27" s="83"/>
      <c r="G27" s="83"/>
      <c r="H27" s="83"/>
      <c r="I27" s="83"/>
      <c r="J27" s="83"/>
      <c r="K27" s="34"/>
      <c r="M27" s="87" t="s">
        <v>96</v>
      </c>
      <c r="N27" s="88"/>
      <c r="O27" s="88"/>
      <c r="P27" s="88"/>
      <c r="Q27" s="89"/>
    </row>
    <row r="28" spans="1:17" x14ac:dyDescent="0.25">
      <c r="C28" s="54"/>
      <c r="D28" s="84"/>
      <c r="E28" s="84"/>
      <c r="F28" s="84"/>
      <c r="G28" s="84"/>
      <c r="H28" s="84"/>
      <c r="I28" s="84"/>
      <c r="J28" s="84"/>
      <c r="K28" s="34"/>
      <c r="M28" s="90"/>
      <c r="N28" s="78"/>
      <c r="O28" s="78"/>
      <c r="P28" s="78"/>
      <c r="Q28" s="91"/>
    </row>
    <row r="29" spans="1:17" ht="15" customHeight="1" x14ac:dyDescent="0.25">
      <c r="A29" s="80" t="s">
        <v>95</v>
      </c>
      <c r="B29" s="80"/>
      <c r="C29" s="54"/>
      <c r="D29" s="60"/>
      <c r="E29" s="60"/>
      <c r="F29" s="60"/>
      <c r="G29" s="60"/>
      <c r="H29" s="60"/>
      <c r="I29" s="60"/>
      <c r="J29" s="60"/>
      <c r="K29" s="64">
        <f>SUM(D29:J29)</f>
        <v>0</v>
      </c>
      <c r="M29" s="90"/>
      <c r="N29" s="78"/>
      <c r="O29" s="78"/>
      <c r="P29" s="78"/>
      <c r="Q29" s="91"/>
    </row>
    <row r="30" spans="1:17" x14ac:dyDescent="0.25">
      <c r="A30" s="67" t="s">
        <v>92</v>
      </c>
      <c r="B30" s="68"/>
      <c r="C30" s="54"/>
      <c r="D30" s="60"/>
      <c r="E30" s="60"/>
      <c r="F30" s="60"/>
      <c r="G30" s="60"/>
      <c r="H30" s="60"/>
      <c r="I30" s="60"/>
      <c r="J30" s="60"/>
      <c r="K30" s="64"/>
      <c r="M30" s="90"/>
      <c r="N30" s="78"/>
      <c r="O30" s="78"/>
      <c r="P30" s="78"/>
      <c r="Q30" s="91"/>
    </row>
    <row r="31" spans="1:17" ht="15" customHeight="1" x14ac:dyDescent="0.25">
      <c r="A31" s="67" t="s">
        <v>93</v>
      </c>
      <c r="B31" s="68"/>
      <c r="C31" s="54"/>
      <c r="D31" s="60"/>
      <c r="E31" s="60"/>
      <c r="F31" s="60"/>
      <c r="G31" s="60"/>
      <c r="H31" s="60"/>
      <c r="I31" s="60"/>
      <c r="J31" s="60"/>
      <c r="K31" s="64"/>
      <c r="M31" s="101" t="s">
        <v>94</v>
      </c>
      <c r="N31" s="102"/>
      <c r="O31" s="102"/>
      <c r="P31" s="102"/>
      <c r="Q31" s="103"/>
    </row>
    <row r="32" spans="1:17" x14ac:dyDescent="0.25">
      <c r="A32" s="80" t="s">
        <v>9</v>
      </c>
      <c r="B32" s="80"/>
      <c r="C32" s="54"/>
      <c r="D32" s="60">
        <f>D31-D30</f>
        <v>0</v>
      </c>
      <c r="E32" s="60">
        <f t="shared" ref="E32:J32" si="5">E31-E30</f>
        <v>0</v>
      </c>
      <c r="F32" s="60">
        <f t="shared" si="5"/>
        <v>0</v>
      </c>
      <c r="G32" s="60">
        <f t="shared" si="5"/>
        <v>0</v>
      </c>
      <c r="H32" s="60">
        <f t="shared" si="5"/>
        <v>0</v>
      </c>
      <c r="I32" s="60">
        <f t="shared" si="5"/>
        <v>0</v>
      </c>
      <c r="J32" s="60">
        <f t="shared" si="5"/>
        <v>0</v>
      </c>
      <c r="K32" s="64"/>
      <c r="M32" s="104"/>
      <c r="N32" s="105"/>
      <c r="O32" s="105"/>
      <c r="P32" s="105"/>
      <c r="Q32" s="106"/>
    </row>
    <row r="33" spans="1:17" x14ac:dyDescent="0.25">
      <c r="A33" s="81" t="s">
        <v>89</v>
      </c>
      <c r="B33" s="81"/>
      <c r="C33" s="54"/>
      <c r="D33" s="63">
        <f>D32*K76</f>
        <v>0</v>
      </c>
      <c r="E33" s="63">
        <f>E32*K76</f>
        <v>0</v>
      </c>
      <c r="F33" s="63">
        <f>F32*K76</f>
        <v>0</v>
      </c>
      <c r="G33" s="63">
        <f>G32*K76</f>
        <v>0</v>
      </c>
      <c r="H33" s="63">
        <f>H32*K76</f>
        <v>0</v>
      </c>
      <c r="I33" s="63">
        <f>I32*K76</f>
        <v>0</v>
      </c>
      <c r="J33" s="63">
        <f>J32*K76</f>
        <v>0</v>
      </c>
      <c r="K33" s="64">
        <f>SUM(D33:J33)</f>
        <v>0</v>
      </c>
      <c r="M33" s="107"/>
      <c r="N33" s="108"/>
      <c r="O33" s="108"/>
      <c r="P33" s="108"/>
      <c r="Q33" s="109"/>
    </row>
    <row r="34" spans="1:17" ht="3.75" customHeight="1" x14ac:dyDescent="0.25">
      <c r="A34" s="65"/>
      <c r="B34" s="65"/>
      <c r="C34" s="54"/>
      <c r="D34" s="63"/>
      <c r="E34" s="63"/>
      <c r="F34" s="63"/>
      <c r="G34" s="63"/>
      <c r="H34" s="63"/>
      <c r="I34" s="63"/>
      <c r="J34" s="63"/>
      <c r="K34" s="64"/>
      <c r="M34" s="95" t="s">
        <v>88</v>
      </c>
      <c r="N34" s="96"/>
      <c r="O34" s="96"/>
      <c r="P34" s="96"/>
      <c r="Q34" s="97"/>
    </row>
    <row r="35" spans="1:17" ht="51" customHeight="1" x14ac:dyDescent="0.25">
      <c r="A35" s="59" t="s">
        <v>82</v>
      </c>
      <c r="C35" s="54"/>
      <c r="D35" s="15"/>
      <c r="E35" s="15"/>
      <c r="F35" s="15"/>
      <c r="G35" s="15"/>
      <c r="H35" s="15"/>
      <c r="I35" s="15"/>
      <c r="J35" s="15"/>
      <c r="K35" s="34"/>
      <c r="M35" s="98"/>
      <c r="N35" s="99"/>
      <c r="O35" s="99"/>
      <c r="P35" s="99"/>
      <c r="Q35" s="100"/>
    </row>
    <row r="36" spans="1:17" ht="15" customHeight="1" x14ac:dyDescent="0.25">
      <c r="A36" s="77" t="s">
        <v>19</v>
      </c>
      <c r="B36" s="77"/>
      <c r="C36">
        <f>IF(H39="yes",67.3,0)</f>
        <v>0</v>
      </c>
      <c r="D36" s="17"/>
      <c r="E36" s="17"/>
      <c r="F36" s="17"/>
      <c r="G36" s="17"/>
      <c r="H36" s="17"/>
      <c r="I36" s="17"/>
      <c r="J36" s="17"/>
      <c r="K36" s="34">
        <f t="shared" si="3"/>
        <v>0</v>
      </c>
      <c r="M36" s="82"/>
      <c r="N36" s="82"/>
      <c r="O36" s="82"/>
      <c r="P36" s="82"/>
      <c r="Q36" s="82"/>
    </row>
    <row r="37" spans="1:17" x14ac:dyDescent="0.25">
      <c r="A37" t="s">
        <v>21</v>
      </c>
      <c r="D37" s="17"/>
      <c r="E37" s="17"/>
      <c r="F37" s="17"/>
      <c r="G37" s="17"/>
      <c r="H37" s="17"/>
      <c r="I37" s="17"/>
      <c r="J37" s="17"/>
      <c r="K37" s="34">
        <f t="shared" si="3"/>
        <v>0</v>
      </c>
      <c r="M37" s="82"/>
      <c r="N37" s="82"/>
      <c r="O37" s="82"/>
      <c r="P37" s="82"/>
      <c r="Q37" s="82"/>
    </row>
    <row r="38" spans="1:17" x14ac:dyDescent="0.25">
      <c r="A38" t="s">
        <v>20</v>
      </c>
      <c r="D38" s="34">
        <f>IF(D36="X",0,D36+D37)</f>
        <v>0</v>
      </c>
      <c r="E38" s="34">
        <f t="shared" ref="E38:J38" si="6">IF(E36="X",0,E36+E37)</f>
        <v>0</v>
      </c>
      <c r="F38" s="34">
        <f t="shared" si="6"/>
        <v>0</v>
      </c>
      <c r="G38" s="34">
        <f t="shared" si="6"/>
        <v>0</v>
      </c>
      <c r="H38" s="34">
        <f t="shared" si="6"/>
        <v>0</v>
      </c>
      <c r="I38" s="34">
        <f t="shared" si="6"/>
        <v>0</v>
      </c>
      <c r="J38" s="34">
        <f t="shared" si="6"/>
        <v>0</v>
      </c>
      <c r="K38" s="34">
        <f t="shared" si="3"/>
        <v>0</v>
      </c>
      <c r="M38" s="82"/>
      <c r="N38" s="82"/>
      <c r="O38" s="82"/>
      <c r="P38" s="82"/>
      <c r="Q38" s="82"/>
    </row>
    <row r="39" spans="1:17" ht="14.25" customHeight="1" x14ac:dyDescent="0.25">
      <c r="A39" s="79" t="s">
        <v>32</v>
      </c>
      <c r="B39" s="79"/>
      <c r="C39" s="79"/>
      <c r="D39" s="79"/>
      <c r="E39" s="79"/>
      <c r="F39" s="18">
        <f>D12-1</f>
        <v>-1</v>
      </c>
      <c r="G39" s="35" t="s">
        <v>33</v>
      </c>
      <c r="H39" s="16"/>
      <c r="M39" s="78"/>
      <c r="N39" s="78"/>
      <c r="O39" s="78"/>
      <c r="P39" s="78"/>
      <c r="Q39" s="78"/>
    </row>
    <row r="40" spans="1:17" x14ac:dyDescent="0.25">
      <c r="E40" s="33"/>
      <c r="M40" s="78"/>
      <c r="N40" s="78"/>
      <c r="O40" s="78"/>
      <c r="P40" s="78"/>
      <c r="Q40" s="78"/>
    </row>
    <row r="41" spans="1:17" hidden="1" outlineLevel="1" x14ac:dyDescent="0.25">
      <c r="A41" s="36" t="s">
        <v>17</v>
      </c>
      <c r="B41" s="36"/>
      <c r="C41" s="36"/>
      <c r="D41" s="36" t="b">
        <f t="shared" ref="D41:J41" si="7">IF(D25&gt;35,TRUE)</f>
        <v>0</v>
      </c>
      <c r="E41" s="36" t="b">
        <f t="shared" si="7"/>
        <v>0</v>
      </c>
      <c r="F41" s="36" t="b">
        <f t="shared" si="7"/>
        <v>0</v>
      </c>
      <c r="G41" s="36" t="b">
        <f t="shared" si="7"/>
        <v>0</v>
      </c>
      <c r="H41" s="36" t="b">
        <f t="shared" si="7"/>
        <v>0</v>
      </c>
      <c r="I41" s="36" t="b">
        <f t="shared" si="7"/>
        <v>0</v>
      </c>
      <c r="J41" s="36" t="b">
        <f t="shared" si="7"/>
        <v>0</v>
      </c>
      <c r="K41" s="36"/>
    </row>
    <row r="42" spans="1:17" hidden="1" outlineLevel="1" x14ac:dyDescent="0.25">
      <c r="A42" s="36" t="s">
        <v>18</v>
      </c>
      <c r="B42" s="36"/>
      <c r="C42" s="36"/>
      <c r="D42" s="36" t="b">
        <f t="shared" ref="D42:J42" si="8">IF(D25&gt;70,TRUE)</f>
        <v>0</v>
      </c>
      <c r="E42" s="36" t="b">
        <f t="shared" si="8"/>
        <v>0</v>
      </c>
      <c r="F42" s="36" t="b">
        <f t="shared" si="8"/>
        <v>0</v>
      </c>
      <c r="G42" s="36" t="b">
        <f t="shared" si="8"/>
        <v>0</v>
      </c>
      <c r="H42" s="36" t="b">
        <f t="shared" si="8"/>
        <v>0</v>
      </c>
      <c r="I42" s="36" t="b">
        <f t="shared" si="8"/>
        <v>0</v>
      </c>
      <c r="J42" s="36" t="b">
        <f t="shared" si="8"/>
        <v>0</v>
      </c>
      <c r="K42" s="36"/>
    </row>
    <row r="43" spans="1:17" hidden="1" outlineLevel="1" x14ac:dyDescent="0.25">
      <c r="A43" s="36" t="s">
        <v>25</v>
      </c>
      <c r="B43" s="36"/>
      <c r="C43" s="36"/>
      <c r="D43" s="36" t="b">
        <f>IF(D36&gt;0,TRUE())</f>
        <v>0</v>
      </c>
      <c r="E43" s="36" t="b">
        <f t="shared" ref="E43:J43" si="9">IF(E36&gt;0,TRUE())</f>
        <v>0</v>
      </c>
      <c r="F43" s="36" t="b">
        <f t="shared" si="9"/>
        <v>0</v>
      </c>
      <c r="G43" s="36" t="b">
        <f t="shared" si="9"/>
        <v>0</v>
      </c>
      <c r="H43" s="36" t="b">
        <f t="shared" si="9"/>
        <v>0</v>
      </c>
      <c r="I43" s="36" t="b">
        <f t="shared" si="9"/>
        <v>0</v>
      </c>
      <c r="J43" s="36" t="b">
        <f t="shared" si="9"/>
        <v>0</v>
      </c>
      <c r="K43" s="36"/>
    </row>
    <row r="44" spans="1:17" hidden="1" outlineLevel="1" x14ac:dyDescent="0.25">
      <c r="A44" s="36" t="s">
        <v>24</v>
      </c>
      <c r="B44" s="36"/>
      <c r="C44" s="36"/>
      <c r="D44" s="36" t="b">
        <f t="shared" ref="D44" si="10">IF(C36&gt;0,TRUE())</f>
        <v>0</v>
      </c>
      <c r="E44" s="36" t="b">
        <f t="shared" ref="E44" si="11">IF(D36&gt;0,TRUE())</f>
        <v>0</v>
      </c>
      <c r="F44" s="36" t="b">
        <f t="shared" ref="F44" si="12">IF(E36&gt;0,TRUE())</f>
        <v>0</v>
      </c>
      <c r="G44" s="36" t="b">
        <f t="shared" ref="G44" si="13">IF(F36&gt;0,TRUE())</f>
        <v>0</v>
      </c>
      <c r="H44" s="36" t="b">
        <f t="shared" ref="H44" si="14">IF(G36&gt;0,TRUE())</f>
        <v>0</v>
      </c>
      <c r="I44" s="36" t="b">
        <f t="shared" ref="I44" si="15">IF(H36&gt;0,TRUE())</f>
        <v>0</v>
      </c>
      <c r="J44" s="36" t="b">
        <f t="shared" ref="J44" si="16">IF(I36&gt;0,TRUE())</f>
        <v>0</v>
      </c>
      <c r="K44" s="36"/>
    </row>
    <row r="45" spans="1:17" hidden="1" outlineLevel="1" x14ac:dyDescent="0.25">
      <c r="A45" s="37" t="s">
        <v>30</v>
      </c>
      <c r="B45" s="37"/>
      <c r="C45" s="37"/>
      <c r="D45" s="37" t="b">
        <f t="shared" ref="D45:J45" si="17">IF(D20&gt;=10,TRUE)</f>
        <v>0</v>
      </c>
      <c r="E45" s="37" t="b">
        <f t="shared" si="17"/>
        <v>0</v>
      </c>
      <c r="F45" s="37" t="b">
        <f t="shared" si="17"/>
        <v>0</v>
      </c>
      <c r="G45" s="37" t="b">
        <f t="shared" si="17"/>
        <v>0</v>
      </c>
      <c r="H45" s="37" t="b">
        <f t="shared" si="17"/>
        <v>0</v>
      </c>
      <c r="I45" s="37" t="b">
        <f t="shared" si="17"/>
        <v>0</v>
      </c>
      <c r="J45" s="37" t="b">
        <f t="shared" si="17"/>
        <v>0</v>
      </c>
      <c r="K45" s="37"/>
    </row>
    <row r="46" spans="1:17" hidden="1" outlineLevel="1" x14ac:dyDescent="0.25">
      <c r="A46" s="38" t="s">
        <v>29</v>
      </c>
      <c r="B46" s="38"/>
      <c r="C46" s="38"/>
      <c r="D46" s="38" t="b">
        <f t="shared" ref="D46:J46" si="18">IF(D20&gt;=11,TRUE)</f>
        <v>0</v>
      </c>
      <c r="E46" s="38" t="b">
        <f t="shared" si="18"/>
        <v>0</v>
      </c>
      <c r="F46" s="38" t="b">
        <f t="shared" si="18"/>
        <v>0</v>
      </c>
      <c r="G46" s="38" t="b">
        <f t="shared" si="18"/>
        <v>0</v>
      </c>
      <c r="H46" s="38" t="b">
        <f t="shared" si="18"/>
        <v>0</v>
      </c>
      <c r="I46" s="38" t="b">
        <f t="shared" si="18"/>
        <v>0</v>
      </c>
      <c r="J46" s="38" t="b">
        <f t="shared" si="18"/>
        <v>0</v>
      </c>
      <c r="K46" s="38"/>
    </row>
    <row r="47" spans="1:17" hidden="1" outlineLevel="1" x14ac:dyDescent="0.25">
      <c r="A47" s="36"/>
      <c r="B47" s="36"/>
      <c r="C47" s="39"/>
      <c r="D47" s="40">
        <v>0.25</v>
      </c>
      <c r="E47" s="41">
        <v>0.5</v>
      </c>
      <c r="F47" s="41">
        <v>0.58333333333333337</v>
      </c>
      <c r="G47" s="42">
        <v>0.70833333333333337</v>
      </c>
      <c r="H47" s="43">
        <v>0.83333333333333337</v>
      </c>
      <c r="I47" s="36"/>
      <c r="J47" s="36"/>
      <c r="K47" s="36"/>
    </row>
    <row r="48" spans="1:17" hidden="1" outlineLevel="1" x14ac:dyDescent="0.25">
      <c r="A48" s="36"/>
      <c r="B48" s="36"/>
      <c r="C48" s="39"/>
      <c r="D48" s="44">
        <f>6/24</f>
        <v>0.25</v>
      </c>
      <c r="E48" s="45">
        <f>E47</f>
        <v>0.5</v>
      </c>
      <c r="F48" s="45">
        <f>F47</f>
        <v>0.58333333333333337</v>
      </c>
      <c r="G48" s="46">
        <f>17/24</f>
        <v>0.70833333333333337</v>
      </c>
      <c r="H48" s="47">
        <f>20/24</f>
        <v>0.83333333333333337</v>
      </c>
      <c r="I48" s="36"/>
      <c r="J48" s="36"/>
      <c r="K48" s="36"/>
    </row>
    <row r="49" spans="1:11" hidden="1" outlineLevel="1" x14ac:dyDescent="0.25">
      <c r="A49" s="36" t="s">
        <v>45</v>
      </c>
      <c r="B49" s="36"/>
      <c r="C49" s="36"/>
      <c r="D49" s="36" t="b">
        <f t="shared" ref="D49:J49" si="19">NOT(ISBLANK(D18))</f>
        <v>0</v>
      </c>
      <c r="E49" s="36" t="b">
        <f t="shared" si="19"/>
        <v>0</v>
      </c>
      <c r="F49" s="36" t="b">
        <f t="shared" si="19"/>
        <v>0</v>
      </c>
      <c r="G49" s="36" t="b">
        <f t="shared" si="19"/>
        <v>0</v>
      </c>
      <c r="H49" s="36" t="b">
        <f t="shared" si="19"/>
        <v>0</v>
      </c>
      <c r="I49" s="36" t="b">
        <f t="shared" si="19"/>
        <v>0</v>
      </c>
      <c r="J49" s="36" t="b">
        <f t="shared" si="19"/>
        <v>0</v>
      </c>
      <c r="K49" s="36"/>
    </row>
    <row r="50" spans="1:11" hidden="1" outlineLevel="1" x14ac:dyDescent="0.25">
      <c r="A50" s="36" t="s">
        <v>64</v>
      </c>
      <c r="B50" s="36"/>
      <c r="C50" s="36"/>
      <c r="D50" s="36" t="b">
        <f>NOT(ISBLANK(D19))</f>
        <v>0</v>
      </c>
      <c r="E50" s="36" t="b">
        <f t="shared" ref="E50:J50" si="20">NOT(ISBLANK(E19))</f>
        <v>0</v>
      </c>
      <c r="F50" s="36" t="b">
        <f t="shared" si="20"/>
        <v>0</v>
      </c>
      <c r="G50" s="36" t="b">
        <f t="shared" si="20"/>
        <v>0</v>
      </c>
      <c r="H50" s="36" t="b">
        <f t="shared" si="20"/>
        <v>0</v>
      </c>
      <c r="I50" s="36" t="b">
        <f t="shared" si="20"/>
        <v>0</v>
      </c>
      <c r="J50" s="36" t="b">
        <f t="shared" si="20"/>
        <v>0</v>
      </c>
      <c r="K50" s="36"/>
    </row>
    <row r="51" spans="1:11" hidden="1" outlineLevel="1" x14ac:dyDescent="0.25">
      <c r="A51" s="37" t="s">
        <v>26</v>
      </c>
      <c r="B51" s="37"/>
      <c r="C51" s="37"/>
      <c r="D51" s="37" t="b">
        <f>IF(AND(D18&lt;$D$48,D45,D49),TRUE)</f>
        <v>0</v>
      </c>
      <c r="E51" s="37" t="b">
        <f t="shared" ref="E51:J51" si="21">IF(AND(E18&lt;$D$48,E45,E49),TRUE)</f>
        <v>0</v>
      </c>
      <c r="F51" s="37" t="b">
        <f t="shared" si="21"/>
        <v>0</v>
      </c>
      <c r="G51" s="37" t="b">
        <f t="shared" si="21"/>
        <v>0</v>
      </c>
      <c r="H51" s="37" t="b">
        <f t="shared" si="21"/>
        <v>0</v>
      </c>
      <c r="I51" s="37" t="b">
        <f t="shared" si="21"/>
        <v>0</v>
      </c>
      <c r="J51" s="37" t="b">
        <f t="shared" si="21"/>
        <v>0</v>
      </c>
      <c r="K51" s="37"/>
    </row>
    <row r="52" spans="1:11" hidden="1" outlineLevel="1" x14ac:dyDescent="0.25">
      <c r="A52" s="48" t="s">
        <v>62</v>
      </c>
      <c r="B52" s="48"/>
      <c r="C52" s="48"/>
      <c r="D52" s="48" t="b">
        <f>IF(D19&gt;$F$48,TRUE)</f>
        <v>0</v>
      </c>
      <c r="E52" s="48" t="b">
        <f t="shared" ref="E52:J52" si="22">IF(E19&gt;$F$48,TRUE)</f>
        <v>0</v>
      </c>
      <c r="F52" s="48" t="b">
        <f t="shared" si="22"/>
        <v>0</v>
      </c>
      <c r="G52" s="48" t="b">
        <f t="shared" si="22"/>
        <v>0</v>
      </c>
      <c r="H52" s="48" t="b">
        <f t="shared" si="22"/>
        <v>0</v>
      </c>
      <c r="I52" s="48" t="b">
        <f t="shared" si="22"/>
        <v>0</v>
      </c>
      <c r="J52" s="48" t="b">
        <f t="shared" si="22"/>
        <v>0</v>
      </c>
      <c r="K52" s="48"/>
    </row>
    <row r="53" spans="1:11" hidden="1" outlineLevel="1" x14ac:dyDescent="0.25">
      <c r="A53" s="48" t="s">
        <v>63</v>
      </c>
      <c r="B53" s="48"/>
      <c r="C53" s="48"/>
      <c r="D53" s="48" t="b">
        <f>AND(D18&lt;$E$48,D49)</f>
        <v>0</v>
      </c>
      <c r="E53" s="48" t="b">
        <f t="shared" ref="E53:J53" si="23">AND(E18&lt;$E$48,E49)</f>
        <v>0</v>
      </c>
      <c r="F53" s="48" t="b">
        <f t="shared" si="23"/>
        <v>0</v>
      </c>
      <c r="G53" s="48" t="b">
        <f t="shared" si="23"/>
        <v>0</v>
      </c>
      <c r="H53" s="48" t="b">
        <f t="shared" si="23"/>
        <v>0</v>
      </c>
      <c r="I53" s="48" t="b">
        <f t="shared" si="23"/>
        <v>0</v>
      </c>
      <c r="J53" s="48" t="b">
        <f t="shared" si="23"/>
        <v>0</v>
      </c>
      <c r="K53" s="48"/>
    </row>
    <row r="54" spans="1:11" hidden="1" outlineLevel="1" x14ac:dyDescent="0.25">
      <c r="A54" s="38" t="s">
        <v>36</v>
      </c>
      <c r="B54" s="38"/>
      <c r="C54" s="38"/>
      <c r="D54" s="38" t="b">
        <f>AND(D18&lt;$G$48,D49)</f>
        <v>0</v>
      </c>
      <c r="E54" s="38" t="b">
        <f t="shared" ref="E54:J54" si="24">AND(E18&lt;$G$48,E49)</f>
        <v>0</v>
      </c>
      <c r="F54" s="38" t="b">
        <f t="shared" si="24"/>
        <v>0</v>
      </c>
      <c r="G54" s="38" t="b">
        <f t="shared" si="24"/>
        <v>0</v>
      </c>
      <c r="H54" s="38" t="b">
        <f t="shared" si="24"/>
        <v>0</v>
      </c>
      <c r="I54" s="38" t="b">
        <f t="shared" si="24"/>
        <v>0</v>
      </c>
      <c r="J54" s="38" t="b">
        <f t="shared" si="24"/>
        <v>0</v>
      </c>
      <c r="K54" s="38"/>
    </row>
    <row r="55" spans="1:11" hidden="1" outlineLevel="1" x14ac:dyDescent="0.25">
      <c r="A55" s="38" t="s">
        <v>31</v>
      </c>
      <c r="B55" s="38"/>
      <c r="C55" s="38"/>
      <c r="D55" s="38" t="b">
        <f>IF(AND(D19&gt;$H$48,D46),TRUE)</f>
        <v>0</v>
      </c>
      <c r="E55" s="38" t="b">
        <f t="shared" ref="E55:J55" si="25">IF(AND(E19&gt;$H$48,E46),TRUE)</f>
        <v>0</v>
      </c>
      <c r="F55" s="38" t="b">
        <f t="shared" si="25"/>
        <v>0</v>
      </c>
      <c r="G55" s="38" t="b">
        <f t="shared" si="25"/>
        <v>0</v>
      </c>
      <c r="H55" s="38" t="b">
        <f t="shared" si="25"/>
        <v>0</v>
      </c>
      <c r="I55" s="38" t="b">
        <f t="shared" si="25"/>
        <v>0</v>
      </c>
      <c r="J55" s="38" t="b">
        <f t="shared" si="25"/>
        <v>0</v>
      </c>
      <c r="K55" s="38"/>
    </row>
    <row r="56" spans="1:11" hidden="1" outlineLevel="1" x14ac:dyDescent="0.25">
      <c r="A56" s="37" t="s">
        <v>10</v>
      </c>
      <c r="B56" s="37"/>
      <c r="C56" s="37"/>
      <c r="D56" s="58" t="b">
        <f>OR(D44,AND(D51))</f>
        <v>0</v>
      </c>
      <c r="E56" s="58" t="b">
        <f>OR(E44,AND(E51))</f>
        <v>0</v>
      </c>
      <c r="F56" s="58" t="b">
        <f t="shared" ref="F56:J56" si="26">OR(F44,AND(F51))</f>
        <v>0</v>
      </c>
      <c r="G56" s="58" t="b">
        <f t="shared" si="26"/>
        <v>0</v>
      </c>
      <c r="H56" s="58" t="b">
        <f>OR(H44,AND(H51))</f>
        <v>0</v>
      </c>
      <c r="I56" s="58" t="b">
        <f t="shared" si="26"/>
        <v>0</v>
      </c>
      <c r="J56" s="58" t="b">
        <f t="shared" si="26"/>
        <v>0</v>
      </c>
      <c r="K56" s="37"/>
    </row>
    <row r="57" spans="1:11" hidden="1" outlineLevel="1" x14ac:dyDescent="0.25">
      <c r="A57" s="48" t="s">
        <v>11</v>
      </c>
      <c r="B57" s="48"/>
      <c r="C57" s="48"/>
      <c r="D57" s="48" t="b">
        <f t="shared" ref="D57:J57" si="27">OR(AND(D44,D52),AND(D43,D53),AND(D44,D43))</f>
        <v>0</v>
      </c>
      <c r="E57" s="48" t="b">
        <f t="shared" si="27"/>
        <v>0</v>
      </c>
      <c r="F57" s="48" t="b">
        <f t="shared" si="27"/>
        <v>0</v>
      </c>
      <c r="G57" s="48" t="b">
        <f t="shared" si="27"/>
        <v>0</v>
      </c>
      <c r="H57" s="48" t="b">
        <f t="shared" si="27"/>
        <v>0</v>
      </c>
      <c r="I57" s="48" t="b">
        <f t="shared" si="27"/>
        <v>0</v>
      </c>
      <c r="J57" s="48" t="b">
        <f t="shared" si="27"/>
        <v>0</v>
      </c>
      <c r="K57" s="48"/>
    </row>
    <row r="58" spans="1:11" hidden="1" outlineLevel="1" x14ac:dyDescent="0.25">
      <c r="A58" s="38" t="s">
        <v>12</v>
      </c>
      <c r="B58" s="38"/>
      <c r="C58" s="38"/>
      <c r="D58" s="58" t="b">
        <f>OR(AND(D43,D54),AND(D55,D44),AND(D55,D42),AND(D43,D44),AND(D55))</f>
        <v>0</v>
      </c>
      <c r="E58" s="58" t="b">
        <f>OR(AND(E43,E54),AND(E55,E44),AND(E55,E42),AND(E43,E44),AND(E55))</f>
        <v>0</v>
      </c>
      <c r="F58" s="58" t="b">
        <f t="shared" ref="F58:J58" si="28">OR(AND(F43,F54),AND(F55,F44),AND(F55,F42),AND(F43,F44),AND(F55))</f>
        <v>0</v>
      </c>
      <c r="G58" s="58" t="b">
        <f t="shared" si="28"/>
        <v>0</v>
      </c>
      <c r="H58" s="58" t="b">
        <f t="shared" si="28"/>
        <v>0</v>
      </c>
      <c r="I58" s="58" t="b">
        <f t="shared" si="28"/>
        <v>0</v>
      </c>
      <c r="J58" s="58" t="b">
        <f t="shared" si="28"/>
        <v>0</v>
      </c>
      <c r="K58" s="38"/>
    </row>
    <row r="59" spans="1:11" collapsed="1" x14ac:dyDescent="0.25">
      <c r="A59" t="s">
        <v>10</v>
      </c>
      <c r="D59" s="34">
        <f t="shared" ref="D59:J59" si="29">IF(D56,$K$71,0)</f>
        <v>0</v>
      </c>
      <c r="E59" s="34">
        <f t="shared" si="29"/>
        <v>0</v>
      </c>
      <c r="F59" s="34">
        <f t="shared" si="29"/>
        <v>0</v>
      </c>
      <c r="G59" s="34">
        <f t="shared" si="29"/>
        <v>0</v>
      </c>
      <c r="H59" s="34">
        <f t="shared" si="29"/>
        <v>0</v>
      </c>
      <c r="I59" s="34">
        <f t="shared" si="29"/>
        <v>0</v>
      </c>
      <c r="J59" s="34">
        <f t="shared" si="29"/>
        <v>0</v>
      </c>
      <c r="K59" s="34">
        <f>SUM(D59:J59)</f>
        <v>0</v>
      </c>
    </row>
    <row r="60" spans="1:11" x14ac:dyDescent="0.25">
      <c r="A60" t="s">
        <v>11</v>
      </c>
      <c r="D60" s="34">
        <f>IF(D57, $K$72,0)</f>
        <v>0</v>
      </c>
      <c r="E60" s="34">
        <f t="shared" ref="E60:J60" si="30">IF(E57, $K$72,0)</f>
        <v>0</v>
      </c>
      <c r="F60" s="34">
        <f t="shared" si="30"/>
        <v>0</v>
      </c>
      <c r="G60" s="34">
        <f t="shared" si="30"/>
        <v>0</v>
      </c>
      <c r="H60" s="34">
        <f t="shared" si="30"/>
        <v>0</v>
      </c>
      <c r="I60" s="34">
        <f t="shared" si="30"/>
        <v>0</v>
      </c>
      <c r="J60" s="34">
        <f t="shared" si="30"/>
        <v>0</v>
      </c>
      <c r="K60" s="34">
        <f t="shared" ref="K60:K63" si="31">SUM(D60:J60)</f>
        <v>0</v>
      </c>
    </row>
    <row r="61" spans="1:11" x14ac:dyDescent="0.25">
      <c r="A61" t="s">
        <v>12</v>
      </c>
      <c r="D61" s="34">
        <f t="shared" ref="D61:J61" si="32">IF(D58,$K$73,0)</f>
        <v>0</v>
      </c>
      <c r="E61" s="34">
        <f t="shared" si="32"/>
        <v>0</v>
      </c>
      <c r="F61" s="34">
        <f t="shared" si="32"/>
        <v>0</v>
      </c>
      <c r="G61" s="34">
        <f t="shared" si="32"/>
        <v>0</v>
      </c>
      <c r="H61" s="34">
        <f t="shared" si="32"/>
        <v>0</v>
      </c>
      <c r="I61" s="34">
        <f t="shared" si="32"/>
        <v>0</v>
      </c>
      <c r="J61" s="34">
        <f t="shared" si="32"/>
        <v>0</v>
      </c>
      <c r="K61" s="34">
        <f t="shared" si="31"/>
        <v>0</v>
      </c>
    </row>
    <row r="62" spans="1:11" ht="15.75" thickBot="1" x14ac:dyDescent="0.3">
      <c r="A62" s="77" t="s">
        <v>22</v>
      </c>
      <c r="B62" s="77"/>
      <c r="D62" s="17"/>
      <c r="E62" s="17"/>
      <c r="F62" s="17"/>
      <c r="G62" s="17"/>
      <c r="H62" s="17"/>
      <c r="I62" s="17"/>
      <c r="J62" s="17"/>
      <c r="K62" s="34">
        <f t="shared" si="31"/>
        <v>0</v>
      </c>
    </row>
    <row r="63" spans="1:11" ht="15.75" thickBot="1" x14ac:dyDescent="0.3">
      <c r="A63" t="s">
        <v>13</v>
      </c>
      <c r="D63" s="49">
        <f>D26+D29+D33+D38+D59+D60+D61+D62</f>
        <v>0</v>
      </c>
      <c r="E63" s="49">
        <f t="shared" ref="E63:J63" si="33">E26+E29+E33+E38+E59+E60+E61+E62</f>
        <v>0</v>
      </c>
      <c r="F63" s="49">
        <f t="shared" si="33"/>
        <v>0</v>
      </c>
      <c r="G63" s="49">
        <f t="shared" si="33"/>
        <v>0</v>
      </c>
      <c r="H63" s="49">
        <f t="shared" si="33"/>
        <v>0</v>
      </c>
      <c r="I63" s="49">
        <f t="shared" si="33"/>
        <v>0</v>
      </c>
      <c r="J63" s="49">
        <f t="shared" si="33"/>
        <v>0</v>
      </c>
      <c r="K63" s="50">
        <f t="shared" si="31"/>
        <v>0</v>
      </c>
    </row>
    <row r="65" spans="1:20" ht="15" hidden="1" customHeight="1" x14ac:dyDescent="0.25">
      <c r="B65" t="s">
        <v>22</v>
      </c>
    </row>
    <row r="66" spans="1:20" ht="15" hidden="1" customHeight="1" x14ac:dyDescent="0.25">
      <c r="A66" t="s">
        <v>34</v>
      </c>
      <c r="B66" t="s">
        <v>53</v>
      </c>
      <c r="C66" s="51" t="s">
        <v>44</v>
      </c>
    </row>
    <row r="67" spans="1:20" ht="15" hidden="1" customHeight="1" x14ac:dyDescent="0.25">
      <c r="A67" t="s">
        <v>35</v>
      </c>
      <c r="B67" t="s">
        <v>54</v>
      </c>
    </row>
    <row r="68" spans="1:20" ht="15.75" thickBot="1" x14ac:dyDescent="0.3"/>
    <row r="69" spans="1:20" ht="12" customHeight="1" thickTop="1" x14ac:dyDescent="0.25">
      <c r="A69" s="75" t="s">
        <v>83</v>
      </c>
      <c r="B69" s="75"/>
      <c r="C69" s="75"/>
      <c r="D69" s="75"/>
      <c r="E69" s="75"/>
      <c r="F69" s="75"/>
      <c r="G69" s="75"/>
      <c r="H69" s="75"/>
      <c r="I69" s="75"/>
      <c r="J69" s="2" t="s">
        <v>86</v>
      </c>
      <c r="K69" s="3"/>
    </row>
    <row r="70" spans="1:20" x14ac:dyDescent="0.25">
      <c r="A70" s="75"/>
      <c r="B70" s="75"/>
      <c r="C70" s="75"/>
      <c r="D70" s="75"/>
      <c r="E70" s="75"/>
      <c r="F70" s="75"/>
      <c r="G70" s="75"/>
      <c r="H70" s="75"/>
      <c r="I70" s="75"/>
      <c r="J70" s="4" t="s">
        <v>74</v>
      </c>
      <c r="K70" s="69">
        <v>0.7</v>
      </c>
    </row>
    <row r="71" spans="1:20" x14ac:dyDescent="0.25">
      <c r="A71" s="75"/>
      <c r="B71" s="75"/>
      <c r="C71" s="75"/>
      <c r="D71" s="75"/>
      <c r="E71" s="75"/>
      <c r="F71" s="75"/>
      <c r="G71" s="75"/>
      <c r="H71" s="75"/>
      <c r="I71" s="75"/>
      <c r="J71" s="4" t="s">
        <v>10</v>
      </c>
      <c r="K71" s="5">
        <v>10.1</v>
      </c>
      <c r="M71" s="9"/>
      <c r="N71" s="9"/>
      <c r="O71" s="9"/>
      <c r="P71" s="9"/>
      <c r="Q71" s="9"/>
      <c r="R71" s="9"/>
      <c r="S71" s="9"/>
      <c r="T71" s="9"/>
    </row>
    <row r="72" spans="1:20" x14ac:dyDescent="0.25">
      <c r="A72" s="75"/>
      <c r="B72" s="75"/>
      <c r="C72" s="75"/>
      <c r="D72" s="75"/>
      <c r="E72" s="75"/>
      <c r="F72" s="75"/>
      <c r="G72" s="75"/>
      <c r="H72" s="75"/>
      <c r="I72" s="75"/>
      <c r="J72" s="4" t="s">
        <v>11</v>
      </c>
      <c r="K72" s="5">
        <v>13.3</v>
      </c>
      <c r="M72" s="9"/>
      <c r="N72" s="9"/>
      <c r="O72" s="9"/>
      <c r="P72" s="9"/>
      <c r="Q72" s="9"/>
      <c r="R72" s="9"/>
      <c r="S72" s="9"/>
      <c r="T72" s="9"/>
    </row>
    <row r="73" spans="1:20" x14ac:dyDescent="0.25">
      <c r="A73" s="75" t="s">
        <v>85</v>
      </c>
      <c r="B73" s="75"/>
      <c r="C73" s="75"/>
      <c r="D73" s="75"/>
      <c r="E73" s="75"/>
      <c r="F73" s="75"/>
      <c r="G73" s="75"/>
      <c r="H73" s="75"/>
      <c r="I73" s="75"/>
      <c r="J73" s="4" t="s">
        <v>12</v>
      </c>
      <c r="K73" s="5">
        <v>23.1</v>
      </c>
      <c r="M73" s="9"/>
      <c r="N73" s="9"/>
      <c r="O73" s="9"/>
      <c r="P73" s="9"/>
      <c r="Q73" s="9"/>
      <c r="R73" s="9"/>
      <c r="S73" s="9"/>
      <c r="T73" s="9"/>
    </row>
    <row r="74" spans="1:20" x14ac:dyDescent="0.25">
      <c r="A74" s="75"/>
      <c r="B74" s="75"/>
      <c r="C74" s="75"/>
      <c r="D74" s="75"/>
      <c r="E74" s="75"/>
      <c r="F74" s="75"/>
      <c r="G74" s="75"/>
      <c r="H74" s="75"/>
      <c r="I74" s="75"/>
      <c r="J74" s="4" t="s">
        <v>38</v>
      </c>
      <c r="K74" s="5">
        <v>89.1</v>
      </c>
    </row>
    <row r="75" spans="1:20" x14ac:dyDescent="0.25">
      <c r="A75" s="75"/>
      <c r="B75" s="75"/>
      <c r="C75" s="75"/>
      <c r="D75" s="75"/>
      <c r="E75" s="75"/>
      <c r="F75" s="75"/>
      <c r="G75" s="75"/>
      <c r="H75" s="75"/>
      <c r="I75" s="75"/>
      <c r="J75" s="4" t="s">
        <v>90</v>
      </c>
      <c r="K75" s="5">
        <v>50</v>
      </c>
    </row>
    <row r="76" spans="1:20" ht="29.25" customHeight="1" thickBot="1" x14ac:dyDescent="0.3">
      <c r="A76" s="75"/>
      <c r="B76" s="75"/>
      <c r="C76" s="75"/>
      <c r="D76" s="75"/>
      <c r="E76" s="75"/>
      <c r="F76" s="75"/>
      <c r="G76" s="75"/>
      <c r="H76" s="75"/>
      <c r="I76" s="75"/>
      <c r="J76" s="62" t="s">
        <v>91</v>
      </c>
      <c r="K76" s="6">
        <v>0.2</v>
      </c>
    </row>
    <row r="77" spans="1:20" ht="15.75" thickTop="1" x14ac:dyDescent="0.25">
      <c r="A77" s="7" t="s">
        <v>42</v>
      </c>
      <c r="B77" s="7"/>
      <c r="C77" s="7"/>
      <c r="D77" s="7"/>
      <c r="E77" s="7"/>
      <c r="F77" s="7"/>
      <c r="G77" s="7"/>
      <c r="H77" s="7"/>
      <c r="I77" s="7"/>
      <c r="J77" s="7"/>
      <c r="K77" s="7"/>
    </row>
    <row r="78" spans="1:20" x14ac:dyDescent="0.25">
      <c r="A78" s="76" t="s">
        <v>84</v>
      </c>
      <c r="B78" s="76"/>
      <c r="C78" s="76"/>
      <c r="D78" s="76"/>
      <c r="E78" s="76"/>
      <c r="F78" s="76"/>
      <c r="G78" s="76"/>
      <c r="H78" s="76"/>
      <c r="I78" s="76"/>
      <c r="J78" s="76"/>
      <c r="K78" s="76"/>
    </row>
    <row r="79" spans="1:20" ht="15.75" customHeight="1" x14ac:dyDescent="0.25">
      <c r="A79" s="12"/>
      <c r="B79" s="12"/>
      <c r="C79" s="12"/>
      <c r="D79" s="12"/>
      <c r="E79" s="12"/>
      <c r="F79" s="12"/>
      <c r="G79" s="12"/>
      <c r="H79" s="12"/>
      <c r="I79" s="12"/>
    </row>
    <row r="80" spans="1:20" x14ac:dyDescent="0.25">
      <c r="A80" s="12"/>
      <c r="B80" s="12"/>
      <c r="C80" s="12"/>
      <c r="D80" s="12"/>
      <c r="E80" s="12"/>
      <c r="F80" s="12"/>
      <c r="G80" s="12"/>
      <c r="H80" s="12"/>
      <c r="I80" s="12"/>
    </row>
    <row r="81" spans="1:9" x14ac:dyDescent="0.25">
      <c r="A81" s="12"/>
      <c r="B81" s="12"/>
      <c r="C81" s="12"/>
      <c r="D81" s="12"/>
      <c r="E81" s="12"/>
      <c r="F81" s="12"/>
      <c r="G81" s="12"/>
      <c r="H81" s="12"/>
      <c r="I81" s="12"/>
    </row>
    <row r="82" spans="1:9" x14ac:dyDescent="0.25">
      <c r="A82" s="12"/>
      <c r="B82" s="12"/>
      <c r="C82" s="12"/>
      <c r="D82" s="12"/>
      <c r="E82" s="12"/>
      <c r="F82" s="12"/>
      <c r="G82" s="12"/>
      <c r="H82" s="12"/>
      <c r="I82" s="12"/>
    </row>
    <row r="83" spans="1:9" x14ac:dyDescent="0.25">
      <c r="A83" s="10"/>
      <c r="B83" s="10"/>
      <c r="C83" s="10"/>
      <c r="D83" s="10"/>
      <c r="E83" s="10"/>
      <c r="F83" s="10"/>
      <c r="G83" s="10"/>
      <c r="H83" s="10"/>
      <c r="I83" s="10"/>
    </row>
    <row r="84" spans="1:9" x14ac:dyDescent="0.25">
      <c r="A84" s="9"/>
      <c r="B84" s="9"/>
      <c r="C84" s="9"/>
      <c r="D84" s="9"/>
      <c r="E84" s="9"/>
      <c r="F84" s="9"/>
      <c r="G84" s="9"/>
      <c r="H84" s="9"/>
    </row>
    <row r="86" spans="1:9" ht="15" customHeight="1" x14ac:dyDescent="0.25">
      <c r="A86" s="11"/>
      <c r="B86" s="11"/>
      <c r="C86" s="11"/>
      <c r="D86" s="11"/>
      <c r="E86" s="11"/>
      <c r="F86" s="11"/>
      <c r="G86" s="11"/>
      <c r="H86" s="11"/>
      <c r="I86" s="11"/>
    </row>
    <row r="87" spans="1:9" x14ac:dyDescent="0.25">
      <c r="A87" s="11"/>
      <c r="B87" s="11"/>
      <c r="C87" s="11"/>
      <c r="D87" s="11"/>
      <c r="E87" s="11"/>
      <c r="F87" s="11"/>
      <c r="G87" s="11"/>
      <c r="H87" s="11"/>
      <c r="I87" s="11"/>
    </row>
    <row r="88" spans="1:9" x14ac:dyDescent="0.25">
      <c r="A88" s="11"/>
      <c r="B88" s="11"/>
      <c r="C88" s="11"/>
      <c r="D88" s="11"/>
      <c r="E88" s="11"/>
      <c r="F88" s="11"/>
      <c r="G88" s="11"/>
      <c r="H88" s="11"/>
      <c r="I88" s="11"/>
    </row>
    <row r="89" spans="1:9" x14ac:dyDescent="0.25">
      <c r="A89" s="11"/>
      <c r="B89" s="11"/>
      <c r="C89" s="11"/>
      <c r="D89" s="11"/>
      <c r="E89" s="11"/>
      <c r="F89" s="11"/>
      <c r="G89" s="11"/>
      <c r="H89" s="11"/>
      <c r="I89" s="11"/>
    </row>
    <row r="90" spans="1:9" x14ac:dyDescent="0.25">
      <c r="A90" s="11"/>
      <c r="B90" s="11"/>
      <c r="C90" s="11"/>
      <c r="D90" s="11"/>
      <c r="E90" s="11"/>
      <c r="F90" s="11"/>
      <c r="G90" s="11"/>
      <c r="H90" s="11"/>
      <c r="I90" s="11"/>
    </row>
    <row r="91" spans="1:9" x14ac:dyDescent="0.25">
      <c r="A91" s="11"/>
      <c r="B91" s="11"/>
      <c r="C91" s="11"/>
      <c r="D91" s="11"/>
      <c r="E91" s="11"/>
      <c r="F91" s="11"/>
      <c r="G91" s="11"/>
      <c r="H91" s="11"/>
      <c r="I91" s="11"/>
    </row>
  </sheetData>
  <protectedRanges>
    <protectedRange sqref="B7 H7 B9 H9 D12 D36:J37 H39 D62:J62 D15:J19 D25:J25 D32:J32" name="Range1"/>
  </protectedRanges>
  <mergeCells count="31">
    <mergeCell ref="A4:K4"/>
    <mergeCell ref="A12:B12"/>
    <mergeCell ref="A15:B15"/>
    <mergeCell ref="B7:F7"/>
    <mergeCell ref="B9:F9"/>
    <mergeCell ref="H7:K7"/>
    <mergeCell ref="H9:K9"/>
    <mergeCell ref="C13:C26"/>
    <mergeCell ref="A16:B16"/>
    <mergeCell ref="A17:B17"/>
    <mergeCell ref="A18:B18"/>
    <mergeCell ref="A19:B19"/>
    <mergeCell ref="A25:B25"/>
    <mergeCell ref="D27:J28"/>
    <mergeCell ref="D21:J22"/>
    <mergeCell ref="M24:Q26"/>
    <mergeCell ref="M34:Q35"/>
    <mergeCell ref="M15:Q15"/>
    <mergeCell ref="M27:Q30"/>
    <mergeCell ref="M31:Q33"/>
    <mergeCell ref="A36:B36"/>
    <mergeCell ref="A29:B29"/>
    <mergeCell ref="A33:B33"/>
    <mergeCell ref="A32:B32"/>
    <mergeCell ref="M36:Q38"/>
    <mergeCell ref="A73:I76"/>
    <mergeCell ref="A78:K78"/>
    <mergeCell ref="A69:I72"/>
    <mergeCell ref="A62:B62"/>
    <mergeCell ref="M39:Q40"/>
    <mergeCell ref="A39:E39"/>
  </mergeCells>
  <conditionalFormatting sqref="B7">
    <cfRule type="expression" dxfId="18" priority="12">
      <formula>AND(NOT($D$13=1),NOT(ISBLANK($D$12)))</formula>
    </cfRule>
  </conditionalFormatting>
  <conditionalFormatting sqref="B9">
    <cfRule type="expression" dxfId="17" priority="11">
      <formula>AND(NOT($D$13=1),NOT(ISBLANK($D$12)))</formula>
    </cfRule>
  </conditionalFormatting>
  <conditionalFormatting sqref="D12">
    <cfRule type="expression" dxfId="16" priority="17">
      <formula>AND(NOT($D$13=1),NOT(ISBLANK($D$12)))</formula>
    </cfRule>
  </conditionalFormatting>
  <conditionalFormatting sqref="D15:J15">
    <cfRule type="expression" dxfId="15" priority="19">
      <formula>AND(NOT(ISBLANK(D$17)),ISBLANK(D$15))</formula>
    </cfRule>
  </conditionalFormatting>
  <conditionalFormatting sqref="D17:J17">
    <cfRule type="expression" dxfId="14" priority="20">
      <formula>AND(NOT(ISBLANK(D$15)),ISBLANK(D$17))</formula>
    </cfRule>
  </conditionalFormatting>
  <conditionalFormatting sqref="D18:J18">
    <cfRule type="expression" dxfId="13" priority="26">
      <formula>AND(D$36&gt;0,C$36=0,ISBLANK(D$18))</formula>
    </cfRule>
    <cfRule type="expression" dxfId="12" priority="27">
      <formula>AND(C$36&gt;0,D$18&gt;0)</formula>
    </cfRule>
  </conditionalFormatting>
  <conditionalFormatting sqref="D19:J19">
    <cfRule type="expression" dxfId="11" priority="25">
      <formula>AND(C$36&gt;0,D$36=0,ISBLANK(D$19))</formula>
    </cfRule>
    <cfRule type="expression" dxfId="10" priority="28">
      <formula>AND(D$36&gt;0,D$19&gt;0)</formula>
    </cfRule>
  </conditionalFormatting>
  <conditionalFormatting sqref="D20:J20 D21">
    <cfRule type="expression" dxfId="9" priority="15">
      <formula>AND(NOT(ISBLANK(D$17)),D$20&lt;0)</formula>
    </cfRule>
  </conditionalFormatting>
  <conditionalFormatting sqref="D23:J24">
    <cfRule type="expression" dxfId="8" priority="7">
      <formula>AND(C$36&gt;0,D$36=0,ISBLANK(D$19))</formula>
    </cfRule>
    <cfRule type="expression" dxfId="7" priority="8">
      <formula>AND(D$36&gt;0,D$19&gt;0)</formula>
    </cfRule>
  </conditionalFormatting>
  <conditionalFormatting sqref="D25:J25">
    <cfRule type="expression" dxfId="6" priority="18">
      <formula>AND(OR(NOT(ISBLANK(D$18)),NOT(ISBLANK(D$19))),ISBLANK(D$25))</formula>
    </cfRule>
  </conditionalFormatting>
  <conditionalFormatting sqref="D29:J31">
    <cfRule type="expression" dxfId="5" priority="1">
      <formula>AND(C$36&gt;0,D$36=0,ISBLANK(D$19))</formula>
    </cfRule>
    <cfRule type="expression" dxfId="4" priority="2">
      <formula>AND(D$36&gt;0,D$19&gt;0)</formula>
    </cfRule>
  </conditionalFormatting>
  <conditionalFormatting sqref="D32:J32">
    <cfRule type="expression" dxfId="3" priority="5">
      <formula>AND(OR(NOT(ISBLANK(D$18)),NOT(ISBLANK(D$19))),ISBLANK(D$25))</formula>
    </cfRule>
  </conditionalFormatting>
  <conditionalFormatting sqref="D35:J35">
    <cfRule type="expression" dxfId="2" priority="6">
      <formula>AND(NOT(ISBLANK(D$15)),ISBLANK(D$17))</formula>
    </cfRule>
  </conditionalFormatting>
  <conditionalFormatting sqref="H7">
    <cfRule type="expression" dxfId="1" priority="10">
      <formula>AND(NOT($D$13=1),NOT(ISBLANK($D$12)))</formula>
    </cfRule>
  </conditionalFormatting>
  <conditionalFormatting sqref="H9">
    <cfRule type="expression" dxfId="0" priority="9">
      <formula>AND(NOT($D$13=1),NOT(ISBLANK($D$12)))</formula>
    </cfRule>
  </conditionalFormatting>
  <dataValidations count="7">
    <dataValidation type="list" allowBlank="1" showInputMessage="1" showErrorMessage="1" sqref="H39" xr:uid="{00000000-0002-0000-0100-000000000000}">
      <formula1>$A$66:$A$67</formula1>
    </dataValidation>
    <dataValidation type="decimal" errorStyle="warning" operator="lessThanOrEqual" allowBlank="1" showInputMessage="1" showErrorMessage="1" errorTitle="Lodging Rate Warning" error="State travel policy limits the lodging rate._x000a_Please provide validation if nightly lodging rate must exceed this amount._x000a__x000a_If you are placing an X to signify an overnight stay without a lodging rate, press yes._x000a_" promptTitle="Lodging Rate" prompt="Hotel is limited to actual costs not to exceed maximum allowed listed below + tax." sqref="J36" xr:uid="{00000000-0002-0000-0100-000001000000}">
      <formula1>$K$74</formula1>
    </dataValidation>
    <dataValidation type="time" operator="greaterThan" allowBlank="1" showInputMessage="1" showErrorMessage="1" error="End Workday must be later than Start Workday." sqref="D17:J17" xr:uid="{00000000-0002-0000-0100-000002000000}">
      <formula1>D15</formula1>
    </dataValidation>
    <dataValidation type="time" operator="lessThan" allowBlank="1" showInputMessage="1" showErrorMessage="1" error="End Workday must be later than Start Workday." sqref="D15:J15" xr:uid="{00000000-0002-0000-0100-000003000000}">
      <formula1>D17</formula1>
    </dataValidation>
    <dataValidation type="decimal" operator="lessThan" allowBlank="1" showInputMessage="1" showErrorMessage="1" errorTitle="Mileage Too High" error="This is the number of miles traveled this day, not the total mileage on the car." sqref="D25:J25 D32:J32" xr:uid="{00000000-0002-0000-0100-000004000000}">
      <formula1>1000</formula1>
    </dataValidation>
    <dataValidation type="decimal" errorStyle="warning" operator="lessThanOrEqual" allowBlank="1" showInputMessage="1" showErrorMessage="1" errorTitle="Lodging Rate Warning" error="State travel policy limits the lodging rate._x000a__x000a_Please provide validation if nightly lodging rate must exceed this amount._x000a__x000a_If you are placing an X to signify an overnight stay without a lodging rate, press yes._x000a_" promptTitle="Lodging Rate" prompt="Hotel is limited to actual costs not to exceed maximum allowed listed below + tax." sqref="D36:I36" xr:uid="{A22B00E9-B609-49C7-A159-5F0FCAD6003D}">
      <formula1>$K$74</formula1>
    </dataValidation>
    <dataValidation type="whole" allowBlank="1" showInputMessage="1" showErrorMessage="1" errorTitle="Rental Car" error="Exceeds maximum allowed." promptTitle="Rental Car" prompt="Rental Car is limited to actual costs not to exceed maximum allowed listed below." sqref="D29:J29" xr:uid="{4620F459-7A42-45A5-B7E3-BC35781D2511}">
      <formula1>0</formula1>
      <formula2>45</formula2>
    </dataValidation>
  </dataValidations>
  <hyperlinks>
    <hyperlink ref="A78" r:id="rId1" xr:uid="{00000000-0004-0000-0100-000000000000}"/>
  </hyperlinks>
  <pageMargins left="0.7" right="0.7" top="0.75" bottom="0.75" header="0.3" footer="0.3"/>
  <pageSetup scale="68" orientation="landscape" verticalDpi="598"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a25804a5-3026-437f-b1e9-dac483f97241">Grant Resources</Document_x0020_Type>
    <PublishingExpirationDate xmlns="http://schemas.microsoft.com/sharepoint/v3" xsi:nil="true"/>
    <PublishingStartDate xmlns="http://schemas.microsoft.com/sharepoint/v3" xsi:nil="true"/>
    <Order0 xmlns="a25804a5-3026-437f-b1e9-dac483f97241">1</Order0>
    <_dlc_DocId xmlns="16f00c2e-ac5c-418b-9f13-a0771dbd417d">CONNECT-331-156</_dlc_DocId>
    <_dlc_DocIdUrl xmlns="16f00c2e-ac5c-418b-9f13-a0771dbd417d">
      <Url>https://connect.ncdot.gov/municipalities/State-Airport-Aid/_layouts/15/DocIdRedir.aspx?ID=CONNECT-331-156</Url>
      <Description>CONNECT-331-156</Description>
    </_dlc_DocIdUrl>
    <_dlc_DocIdPersistId xmlns="16f00c2e-ac5c-418b-9f13-a0771dbd417d">false</_dlc_DocIdPersistId>
    <IconOverlay xmlns="http://schemas.microsoft.com/sharepoint/v4" xsi:nil="true"/>
    <URL xmlns="http://schemas.microsoft.com/sharepoint/v3">
      <Url xsi:nil="true"/>
      <Description xsi:nil="true"/>
    </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C5F938DD7602D449B64AF9E5A13E0B3" ma:contentTypeVersion="178" ma:contentTypeDescription="Create a new document." ma:contentTypeScope="" ma:versionID="38363e05bd72441a0c03bde9ad317f60">
  <xsd:schema xmlns:xsd="http://www.w3.org/2001/XMLSchema" xmlns:xs="http://www.w3.org/2001/XMLSchema" xmlns:p="http://schemas.microsoft.com/office/2006/metadata/properties" xmlns:ns1="http://schemas.microsoft.com/sharepoint/v3" xmlns:ns2="a25804a5-3026-437f-b1e9-dac483f97241" xmlns:ns3="16f00c2e-ac5c-418b-9f13-a0771dbd417d" xmlns:ns4="http://schemas.microsoft.com/sharepoint/v4" targetNamespace="http://schemas.microsoft.com/office/2006/metadata/properties" ma:root="true" ma:fieldsID="fb5465ac379ef9cbb17f709da45f6402" ns1:_="" ns2:_="" ns3:_="" ns4:_="">
    <xsd:import namespace="http://schemas.microsoft.com/sharepoint/v3"/>
    <xsd:import namespace="a25804a5-3026-437f-b1e9-dac483f97241"/>
    <xsd:import namespace="16f00c2e-ac5c-418b-9f13-a0771dbd417d"/>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Document_x0020_Type" minOccurs="0"/>
                <xsd:element ref="ns2:Order0" minOccurs="0"/>
                <xsd:element ref="ns3:_dlc_DocId" minOccurs="0"/>
                <xsd:element ref="ns3:_dlc_DocIdUrl" minOccurs="0"/>
                <xsd:element ref="ns3:_dlc_DocIdPersistId" minOccurs="0"/>
                <xsd:element ref="ns3:SharedWithUsers" minOccurs="0"/>
                <xsd:element ref="ns4:IconOverlay" minOccurs="0"/>
                <xsd:element ref="ns3:SharedWithDetails"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7" nillable="true" ma:displayName="Scheduling Start Date" ma:description="" ma:hidden="true" ma:internalName="PublishingStartDate">
      <xsd:simpleType>
        <xsd:restriction base="dms:Unknown"/>
      </xsd:simpleType>
    </xsd:element>
    <xsd:element name="PublishingExpirationDate" ma:index="8" nillable="true" ma:displayName="Scheduling End Date" ma:description="" ma:hidden="true" ma:internalName="PublishingExpirationDate">
      <xsd:simpleType>
        <xsd:restriction base="dms:Unknow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5804a5-3026-437f-b1e9-dac483f97241" elementFormDefault="qualified">
    <xsd:import namespace="http://schemas.microsoft.com/office/2006/documentManagement/types"/>
    <xsd:import namespace="http://schemas.microsoft.com/office/infopath/2007/PartnerControls"/>
    <xsd:element name="Document_x0020_Type" ma:index="10" nillable="true" ma:displayName="Document Type" ma:format="Dropdown" ma:internalName="Document_x0020_Type">
      <xsd:simpleType>
        <xsd:restriction base="dms:Choice">
          <xsd:enumeration value="Forms"/>
          <xsd:enumeration value="Maps"/>
          <xsd:enumeration value="DBE Info"/>
          <xsd:enumeration value="State Aid"/>
          <xsd:enumeration value="Partner Connect"/>
          <xsd:enumeration value="Recent Additions"/>
          <xsd:enumeration value="State of Aviation"/>
          <xsd:enumeration value="Statewide Programs"/>
          <xsd:enumeration value="Sponsor News"/>
          <xsd:enumeration value="Guidance &amp; Resource Documents"/>
          <xsd:enumeration value="Development Resources"/>
          <xsd:enumeration value="Grant Resources"/>
          <xsd:enumeration value="Planning and Environmental Resources"/>
          <xsd:enumeration value="SCIF"/>
          <xsd:enumeration value="Directed Funding"/>
          <xsd:enumeration value="ACE Academies"/>
          <xsd:enumeration value="Master Calendar"/>
          <xsd:enumeration value="AAM Planning Grant Program"/>
        </xsd:restriction>
      </xsd:simpleType>
    </xsd:element>
    <xsd:element name="Order0" ma:index="11" nillable="true" ma:displayName="Order" ma:decimals="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ef604a7-ebc4-47af-96e9-7f1ad444f50a" ContentTypeId="0x0101" PreviousValue="false"/>
</file>

<file path=customXml/itemProps1.xml><?xml version="1.0" encoding="utf-8"?>
<ds:datastoreItem xmlns:ds="http://schemas.openxmlformats.org/officeDocument/2006/customXml" ds:itemID="{AC13B9D5-199C-4053-870A-E0DBB4F6D7CA}">
  <ds:schemaRefs>
    <ds:schemaRef ds:uri="http://schemas.microsoft.com/sharepoint/events"/>
  </ds:schemaRefs>
</ds:datastoreItem>
</file>

<file path=customXml/itemProps2.xml><?xml version="1.0" encoding="utf-8"?>
<ds:datastoreItem xmlns:ds="http://schemas.openxmlformats.org/officeDocument/2006/customXml" ds:itemID="{B2B5527C-2193-499F-B4EA-ED425BF82F0D}">
  <ds:schemaRefs>
    <ds:schemaRef ds:uri="http://schemas.microsoft.com/sharepoint/v3/contenttype/forms"/>
  </ds:schemaRefs>
</ds:datastoreItem>
</file>

<file path=customXml/itemProps3.xml><?xml version="1.0" encoding="utf-8"?>
<ds:datastoreItem xmlns:ds="http://schemas.openxmlformats.org/officeDocument/2006/customXml" ds:itemID="{EC6E7E11-525A-451B-A836-BB799148CC58}">
  <ds:schemaRefs>
    <ds:schemaRef ds:uri="http://schemas.microsoft.com/office/2006/metadata/properties"/>
    <ds:schemaRef ds:uri="http://schemas.microsoft.com/office/infopath/2007/PartnerControls"/>
    <ds:schemaRef ds:uri="a25804a5-3026-437f-b1e9-dac483f97241"/>
    <ds:schemaRef ds:uri="http://schemas.microsoft.com/sharepoint/v3"/>
    <ds:schemaRef ds:uri="16f00c2e-ac5c-418b-9f13-a0771dbd417d"/>
    <ds:schemaRef ds:uri="http://schemas.microsoft.com/sharepoint/v4"/>
  </ds:schemaRefs>
</ds:datastoreItem>
</file>

<file path=customXml/itemProps4.xml><?xml version="1.0" encoding="utf-8"?>
<ds:datastoreItem xmlns:ds="http://schemas.openxmlformats.org/officeDocument/2006/customXml" ds:itemID="{CB1A2DF7-418E-4DEB-8BD7-248835104B0F}"/>
</file>

<file path=customXml/itemProps5.xml><?xml version="1.0" encoding="utf-8"?>
<ds:datastoreItem xmlns:ds="http://schemas.openxmlformats.org/officeDocument/2006/customXml" ds:itemID="{67533991-54A6-47BF-A017-C599FBA31B3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Reimbursement Form</vt:lpstr>
      <vt:lpstr>'Reimbursement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RPR/CEI Timesheet &amp; Travel Reimbursement Form (Jan 2025 rates)</dc:title>
  <dc:creator>David P. Snow</dc:creator>
  <cp:lastModifiedBy>Khare (Mott MacDonald), Lisa</cp:lastModifiedBy>
  <cp:lastPrinted>2018-12-06T12:03:59Z</cp:lastPrinted>
  <dcterms:created xsi:type="dcterms:W3CDTF">2017-05-01T13:40:58Z</dcterms:created>
  <dcterms:modified xsi:type="dcterms:W3CDTF">2025-03-11T18:38:15Z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0x0101004C5F938DD7602D449B64AF9E5A13E0B3</vt:lpwstr>
  </property>
  <property fmtid="{D5CDD505-2E9C-101B-9397-08002B2CF9AE}" pid="3" name="_dlc_DocIdItemGuid">
    <vt:lpwstr>ff530f92-bca8-458f-a539-c700364910dd</vt:lpwstr>
  </property>
  <property fmtid="{D5CDD505-2E9C-101B-9397-08002B2CF9AE}" pid="4" name="Order">
    <vt:r8>15600</vt:r8>
  </property>
  <property fmtid="{D5CDD505-2E9C-101B-9397-08002B2CF9AE}" pid="5" name="xd_Signature">
    <vt:bool>false</vt:bool>
  </property>
  <property fmtid="{D5CDD505-2E9C-101B-9397-08002B2CF9AE}" pid="6" name="xd_ProgID">
    <vt:lpwstr/>
  </property>
  <property fmtid="{D5CDD505-2E9C-101B-9397-08002B2CF9AE}" pid="7" name="File Category">
    <vt:lpwstr/>
  </property>
  <property fmtid="{D5CDD505-2E9C-101B-9397-08002B2CF9AE}" pid="8" name="TemplateUrl">
    <vt:lpwstr/>
  </property>
</Properties>
</file>